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Podmo\Documents\OBEC\Chodniky\100_Realizace\050_SOD a dodatky\Dodatek c. 1\working\vícepráce a méněpráce Podmoky final\"/>
    </mc:Choice>
  </mc:AlternateContent>
  <xr:revisionPtr revIDLastSave="0" documentId="13_ncr:1_{BF27B5EE-A21D-49CA-B80F-4B4AC9CFF858}" xr6:coauthVersionLast="45" xr6:coauthVersionMax="45" xr10:uidLastSave="{00000000-0000-0000-0000-000000000000}"/>
  <bookViews>
    <workbookView xWindow="-110" yWindow="-110" windowWidth="19420" windowHeight="10420" tabRatio="871" activeTab="1" xr2:uid="{00000000-000D-0000-FFFF-FFFF00000000}"/>
  </bookViews>
  <sheets>
    <sheet name="Kryci list" sheetId="1" r:id="rId1"/>
    <sheet name="Rekapitulace nab. rozpocet" sheetId="2" r:id="rId2"/>
    <sheet name="Zakazka" sheetId="3" r:id="rId3"/>
    <sheet name="Figury" sheetId="4" r:id="rId4"/>
    <sheet name="Rekapitulace zmeny" sheetId="14" r:id="rId5"/>
    <sheet name="MP1 - SO 101_N Rekonstruk..." sheetId="5" r:id="rId6"/>
    <sheet name="VP2 - SO 101_N Rekonstruk..." sheetId="6" r:id="rId7"/>
    <sheet name="MP4 - SO 101_U Rekonstruk..." sheetId="7" r:id="rId8"/>
    <sheet name="VP5 - SO 101_U Rekonstruk..." sheetId="8" r:id="rId9"/>
    <sheet name="MP2 - SO 102_N Novostavba..." sheetId="9" r:id="rId10"/>
    <sheet name="VP3 - SO 102_N  Novostavb..." sheetId="10" r:id="rId11"/>
    <sheet name="VP4 - SO 103_N  Novostavb..." sheetId="11" r:id="rId12"/>
    <sheet name="MP3 - SO 103_U Novostavba..." sheetId="12" r:id="rId13"/>
    <sheet name="VP6 - SO 103_U Rekonstruk..." sheetId="1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CENA__">Zakazka!$O$6:$O$3440</definedName>
    <definedName name="__MAIN__">Zakazka!$F$1:$CX$63</definedName>
    <definedName name="__MAIN2__" localSheetId="1">'Rekapitulace nab. rozpocet'!$B$1:$H$133</definedName>
    <definedName name="__MAIN2__">#REF!</definedName>
    <definedName name="__MAIN3__">'Kryci list'!$A$3:$F$33</definedName>
    <definedName name="__SAZBA__">Zakazka!$T$6:$T$3440</definedName>
    <definedName name="__T0__">Zakazka!$F$5:$W$63</definedName>
    <definedName name="__T1__">Zakazka!$F$6:$W$62</definedName>
    <definedName name="__T2__">Zakazka!$F$7:$CX$10</definedName>
    <definedName name="__T3__">Zakazka!$I$10:$L$10</definedName>
    <definedName name="__TE0__">'Kryci list'!$A$4:$C$8</definedName>
    <definedName name="__TE1__">'Kryci list'!$A$10:$E$10</definedName>
    <definedName name="__TE2__">'Kryci list'!$A$16:$E$16</definedName>
    <definedName name="__TE3__">'Kryci list'!$A$20:$E$20</definedName>
    <definedName name="__TE4__">Figury!#REF!</definedName>
    <definedName name="__TR0__" localSheetId="1">'Rekapitulace nab. rozpocet'!$B$5:$F$6</definedName>
    <definedName name="__TR0__">#REF!</definedName>
    <definedName name="__TR1__" localSheetId="1">'Rekapitulace nab. rozpocet'!$B$6:$F$6</definedName>
    <definedName name="__TR1__">#REF!</definedName>
    <definedName name="_xlnm._FilterDatabase" localSheetId="5" hidden="1">'MP1 - SO 101_N Rekonstruk...'!$C$116:$K$119</definedName>
    <definedName name="_xlnm._FilterDatabase" localSheetId="9" hidden="1">'MP2 - SO 102_N Novostavba...'!$C$119:$K$130</definedName>
    <definedName name="_xlnm._FilterDatabase" localSheetId="12" hidden="1">'MP3 - SO 103_U Novostavba...'!$C$118:$K$125</definedName>
    <definedName name="_xlnm._FilterDatabase" localSheetId="7" hidden="1">'MP4 - SO 101_U Rekonstruk...'!$C$117:$K$121</definedName>
    <definedName name="_xlnm._FilterDatabase" localSheetId="6" hidden="1">'VP2 - SO 101_N Rekonstruk...'!$C$135:$K$274</definedName>
    <definedName name="_xlnm._FilterDatabase" localSheetId="10" hidden="1">'VP3 - SO 102_N  Novostavb...'!$C$135:$K$264</definedName>
    <definedName name="_xlnm._FilterDatabase" localSheetId="11" hidden="1">'VP4 - SO 103_N  Novostavb...'!$C$120:$K$166</definedName>
    <definedName name="_xlnm._FilterDatabase" localSheetId="8" hidden="1">'VP5 - SO 101_U Rekonstruk...'!$C$117:$K$121</definedName>
    <definedName name="_xlnm._FilterDatabase" localSheetId="13" hidden="1">'VP6 - SO 103_U Rekonstruk...'!$C$118:$K$127</definedName>
    <definedName name="_xlnm.Print_Titles" localSheetId="5">'MP1 - SO 101_N Rekonstruk...'!$116:$116</definedName>
    <definedName name="_xlnm.Print_Titles" localSheetId="9">'MP2 - SO 102_N Novostavba...'!$119:$119</definedName>
    <definedName name="_xlnm.Print_Titles" localSheetId="12">'MP3 - SO 103_U Novostavba...'!$118:$118</definedName>
    <definedName name="_xlnm.Print_Titles" localSheetId="7">'MP4 - SO 101_U Rekonstruk...'!$117:$117</definedName>
    <definedName name="_xlnm.Print_Titles" localSheetId="6">'VP2 - SO 101_N Rekonstruk...'!$135:$135</definedName>
    <definedName name="_xlnm.Print_Titles" localSheetId="10">'VP3 - SO 102_N  Novostavb...'!$135:$135</definedName>
    <definedName name="_xlnm.Print_Titles" localSheetId="11">'VP4 - SO 103_N  Novostavb...'!$120:$120</definedName>
    <definedName name="_xlnm.Print_Titles" localSheetId="8">'VP5 - SO 101_U Rekonstruk...'!$117:$117</definedName>
    <definedName name="_xlnm.Print_Titles" localSheetId="13">'VP6 - SO 103_U Rekonstruk...'!$118:$118</definedName>
    <definedName name="_xlnm.Print_Titles" localSheetId="2">Zakazka!$3:$4</definedName>
    <definedName name="_xlnm.Print_Area" localSheetId="0">'Kryci list'!$B$1:$E$45</definedName>
    <definedName name="_xlnm.Print_Area" localSheetId="5">'MP1 - SO 101_N Rekonstruk...'!$C$4:$J$76,'MP1 - SO 101_N Rekonstruk...'!$C$82:$J$98,'MP1 - SO 101_N Rekonstruk...'!$C$104:$K$119</definedName>
    <definedName name="_xlnm.Print_Area" localSheetId="9">'MP2 - SO 102_N Novostavba...'!$C$4:$J$76,'MP2 - SO 102_N Novostavba...'!$C$82:$J$101,'MP2 - SO 102_N Novostavba...'!$C$107:$K$130</definedName>
    <definedName name="_xlnm.Print_Area" localSheetId="12">'MP3 - SO 103_U Novostavba...'!$C$4:$J$76,'MP3 - SO 103_U Novostavba...'!$C$82:$J$100,'MP3 - SO 103_U Novostavba...'!$C$106:$K$125</definedName>
    <definedName name="_xlnm.Print_Area" localSheetId="7">'MP4 - SO 101_U Rekonstruk...'!$C$4:$J$76,'MP4 - SO 101_U Rekonstruk...'!$C$82:$J$99,'MP4 - SO 101_U Rekonstruk...'!$C$105:$K$121</definedName>
    <definedName name="_xlnm.Print_Area" localSheetId="1">'Rekapitulace nab. rozpocet'!$A$1:$F$132</definedName>
    <definedName name="_xlnm.Print_Area" localSheetId="6">'VP2 - SO 101_N Rekonstruk...'!$C$4:$J$76,'VP2 - SO 101_N Rekonstruk...'!$C$82:$J$117,'VP2 - SO 101_N Rekonstruk...'!$C$123:$K$274</definedName>
    <definedName name="_xlnm.Print_Area" localSheetId="10">'VP3 - SO 102_N  Novostavb...'!$C$4:$J$76,'VP3 - SO 102_N  Novostavb...'!$C$82:$J$117,'VP3 - SO 102_N  Novostavb...'!$C$123:$K$264</definedName>
    <definedName name="_xlnm.Print_Area" localSheetId="11">'VP4 - SO 103_N  Novostavb...'!$C$4:$J$76,'VP4 - SO 103_N  Novostavb...'!$C$82:$J$102,'VP4 - SO 103_N  Novostavb...'!$C$108:$K$166</definedName>
    <definedName name="_xlnm.Print_Area" localSheetId="8">'VP5 - SO 101_U Rekonstruk...'!$C$4:$J$76,'VP5 - SO 101_U Rekonstruk...'!$C$82:$J$99,'VP5 - SO 101_U Rekonstruk...'!$C$105:$K$121</definedName>
    <definedName name="_xlnm.Print_Area" localSheetId="13">'VP6 - SO 103_U Rekonstruk...'!$C$4:$J$76,'VP6 - SO 103_U Rekonstruk...'!$C$82:$J$100,'VP6 - SO 103_U Rekonstruk...'!$C$106:$K$127</definedName>
    <definedName name="_xlnm.Print_Area" localSheetId="2">Zakazka!$F$1:$X$3440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4" l="1"/>
  <c r="C17" i="14"/>
  <c r="E17" i="14" s="1"/>
  <c r="E16" i="14"/>
  <c r="E15" i="14"/>
  <c r="E14" i="14"/>
  <c r="E13" i="14"/>
  <c r="E12" i="14"/>
  <c r="E11" i="14"/>
  <c r="E10" i="14"/>
  <c r="E9" i="14"/>
  <c r="E8" i="14"/>
  <c r="BK126" i="13" l="1"/>
  <c r="BI126" i="13"/>
  <c r="F37" i="13" s="1"/>
  <c r="BH126" i="13"/>
  <c r="BG126" i="13"/>
  <c r="BF126" i="13"/>
  <c r="T126" i="13"/>
  <c r="R126" i="13"/>
  <c r="P126" i="13"/>
  <c r="J126" i="13"/>
  <c r="BE126" i="13" s="1"/>
  <c r="BK124" i="13"/>
  <c r="BI124" i="13"/>
  <c r="BH124" i="13"/>
  <c r="BG124" i="13"/>
  <c r="F35" i="13" s="1"/>
  <c r="BF124" i="13"/>
  <c r="T124" i="13"/>
  <c r="R124" i="13"/>
  <c r="R123" i="13" s="1"/>
  <c r="P124" i="13"/>
  <c r="J124" i="13"/>
  <c r="BE124" i="13" s="1"/>
  <c r="BK123" i="13"/>
  <c r="T123" i="13"/>
  <c r="P123" i="13"/>
  <c r="J123" i="13"/>
  <c r="J99" i="13" s="1"/>
  <c r="BK122" i="13"/>
  <c r="BK121" i="13" s="1"/>
  <c r="BI122" i="13"/>
  <c r="BH122" i="13"/>
  <c r="F36" i="13" s="1"/>
  <c r="BG122" i="13"/>
  <c r="BF122" i="13"/>
  <c r="F34" i="13" s="1"/>
  <c r="T122" i="13"/>
  <c r="R122" i="13"/>
  <c r="P122" i="13"/>
  <c r="P121" i="13" s="1"/>
  <c r="P120" i="13" s="1"/>
  <c r="P119" i="13" s="1"/>
  <c r="J122" i="13"/>
  <c r="BE122" i="13" s="1"/>
  <c r="T121" i="13"/>
  <c r="R121" i="13"/>
  <c r="R120" i="13" s="1"/>
  <c r="T120" i="13"/>
  <c r="T119" i="13" s="1"/>
  <c r="F116" i="13"/>
  <c r="J115" i="13"/>
  <c r="F115" i="13"/>
  <c r="F113" i="13"/>
  <c r="E111" i="13"/>
  <c r="F92" i="13"/>
  <c r="J91" i="13"/>
  <c r="F91" i="13"/>
  <c r="F89" i="13"/>
  <c r="E87" i="13"/>
  <c r="J37" i="13"/>
  <c r="J36" i="13"/>
  <c r="J35" i="13"/>
  <c r="J34" i="13"/>
  <c r="J24" i="13"/>
  <c r="E24" i="13"/>
  <c r="J116" i="13" s="1"/>
  <c r="J23" i="13"/>
  <c r="J21" i="13"/>
  <c r="E21" i="13"/>
  <c r="J20" i="13"/>
  <c r="J12" i="13"/>
  <c r="J113" i="13" s="1"/>
  <c r="E7" i="13"/>
  <c r="E109" i="13" s="1"/>
  <c r="BK120" i="13" l="1"/>
  <c r="J121" i="13"/>
  <c r="J98" i="13" s="1"/>
  <c r="J33" i="13"/>
  <c r="F33" i="13"/>
  <c r="R119" i="13"/>
  <c r="E85" i="13"/>
  <c r="J89" i="13"/>
  <c r="J92" i="13"/>
  <c r="J120" i="13" l="1"/>
  <c r="J97" i="13" s="1"/>
  <c r="BK119" i="13"/>
  <c r="J119" i="13" s="1"/>
  <c r="J30" i="13" l="1"/>
  <c r="J39" i="13" s="1"/>
  <c r="J96" i="13"/>
  <c r="BK125" i="12" l="1"/>
  <c r="BK124" i="12" s="1"/>
  <c r="BI125" i="12"/>
  <c r="BH125" i="12"/>
  <c r="BG125" i="12"/>
  <c r="BF125" i="12"/>
  <c r="T125" i="12"/>
  <c r="R125" i="12"/>
  <c r="P125" i="12"/>
  <c r="P124" i="12" s="1"/>
  <c r="P123" i="12" s="1"/>
  <c r="J125" i="12"/>
  <c r="BE125" i="12" s="1"/>
  <c r="T124" i="12"/>
  <c r="R124" i="12"/>
  <c r="R123" i="12" s="1"/>
  <c r="T123" i="12"/>
  <c r="BK121" i="12"/>
  <c r="BK120" i="12" s="1"/>
  <c r="BI121" i="12"/>
  <c r="BH121" i="12"/>
  <c r="BG121" i="12"/>
  <c r="F35" i="12" s="1"/>
  <c r="BF121" i="12"/>
  <c r="J34" i="12" s="1"/>
  <c r="T121" i="12"/>
  <c r="R121" i="12"/>
  <c r="P121" i="12"/>
  <c r="P120" i="12" s="1"/>
  <c r="P119" i="12" s="1"/>
  <c r="J121" i="12"/>
  <c r="BE121" i="12" s="1"/>
  <c r="T120" i="12"/>
  <c r="R120" i="12"/>
  <c r="R119" i="12" s="1"/>
  <c r="T119" i="12"/>
  <c r="J116" i="12"/>
  <c r="F116" i="12"/>
  <c r="F115" i="12"/>
  <c r="J113" i="12"/>
  <c r="F113" i="12"/>
  <c r="E111" i="12"/>
  <c r="J92" i="12"/>
  <c r="F92" i="12"/>
  <c r="F91" i="12"/>
  <c r="J89" i="12"/>
  <c r="F89" i="12"/>
  <c r="E87" i="12"/>
  <c r="J37" i="12"/>
  <c r="F37" i="12"/>
  <c r="J36" i="12"/>
  <c r="F36" i="12"/>
  <c r="J35" i="12"/>
  <c r="F34" i="12"/>
  <c r="J24" i="12"/>
  <c r="E24" i="12"/>
  <c r="J23" i="12"/>
  <c r="J21" i="12"/>
  <c r="E21" i="12"/>
  <c r="J115" i="12" s="1"/>
  <c r="J20" i="12"/>
  <c r="J12" i="12"/>
  <c r="E7" i="12"/>
  <c r="E85" i="12" s="1"/>
  <c r="J33" i="12" l="1"/>
  <c r="F33" i="12"/>
  <c r="J120" i="12"/>
  <c r="J97" i="12" s="1"/>
  <c r="BK119" i="12"/>
  <c r="J119" i="12" s="1"/>
  <c r="J124" i="12"/>
  <c r="J99" i="12" s="1"/>
  <c r="BK123" i="12"/>
  <c r="J123" i="12" s="1"/>
  <c r="J98" i="12" s="1"/>
  <c r="E109" i="12"/>
  <c r="J91" i="12"/>
  <c r="J30" i="12" l="1"/>
  <c r="J39" i="12" s="1"/>
  <c r="J96" i="12"/>
  <c r="BK166" i="11" l="1"/>
  <c r="BI166" i="11"/>
  <c r="BH166" i="11"/>
  <c r="BG166" i="11"/>
  <c r="BF166" i="11"/>
  <c r="T166" i="11"/>
  <c r="R166" i="11"/>
  <c r="P166" i="11"/>
  <c r="J166" i="11"/>
  <c r="BE166" i="11" s="1"/>
  <c r="BK165" i="11"/>
  <c r="BI165" i="11"/>
  <c r="BH165" i="11"/>
  <c r="BG165" i="11"/>
  <c r="BF165" i="11"/>
  <c r="T165" i="11"/>
  <c r="R165" i="11"/>
  <c r="P165" i="11"/>
  <c r="J165" i="11"/>
  <c r="BE165" i="11" s="1"/>
  <c r="BK164" i="11"/>
  <c r="BI164" i="11"/>
  <c r="BH164" i="11"/>
  <c r="BG164" i="11"/>
  <c r="BF164" i="11"/>
  <c r="T164" i="11"/>
  <c r="R164" i="11"/>
  <c r="P164" i="11"/>
  <c r="J164" i="11"/>
  <c r="BE164" i="11" s="1"/>
  <c r="BK163" i="11"/>
  <c r="BI163" i="11"/>
  <c r="BH163" i="11"/>
  <c r="BG163" i="11"/>
  <c r="BF163" i="11"/>
  <c r="T163" i="11"/>
  <c r="R163" i="11"/>
  <c r="R162" i="11" s="1"/>
  <c r="P163" i="11"/>
  <c r="J163" i="11"/>
  <c r="BE163" i="11" s="1"/>
  <c r="BK162" i="11"/>
  <c r="T162" i="11"/>
  <c r="P162" i="11"/>
  <c r="J162" i="11"/>
  <c r="BK160" i="11"/>
  <c r="BI160" i="11"/>
  <c r="BH160" i="11"/>
  <c r="BG160" i="11"/>
  <c r="BF160" i="11"/>
  <c r="T160" i="11"/>
  <c r="R160" i="11"/>
  <c r="P160" i="11"/>
  <c r="J160" i="11"/>
  <c r="BE160" i="11" s="1"/>
  <c r="BK159" i="11"/>
  <c r="BI159" i="11"/>
  <c r="BH159" i="11"/>
  <c r="BG159" i="11"/>
  <c r="BF159" i="11"/>
  <c r="T159" i="11"/>
  <c r="R159" i="11"/>
  <c r="P159" i="11"/>
  <c r="J159" i="11"/>
  <c r="BE159" i="11" s="1"/>
  <c r="BK158" i="11"/>
  <c r="BI158" i="11"/>
  <c r="BH158" i="11"/>
  <c r="BG158" i="11"/>
  <c r="BF158" i="11"/>
  <c r="T158" i="11"/>
  <c r="R158" i="11"/>
  <c r="P158" i="11"/>
  <c r="J158" i="11"/>
  <c r="BE158" i="11" s="1"/>
  <c r="BK157" i="11"/>
  <c r="BI157" i="11"/>
  <c r="BH157" i="11"/>
  <c r="BG157" i="11"/>
  <c r="BF157" i="11"/>
  <c r="T157" i="11"/>
  <c r="R157" i="11"/>
  <c r="P157" i="11"/>
  <c r="J157" i="11"/>
  <c r="BE157" i="11" s="1"/>
  <c r="BK156" i="11"/>
  <c r="BI156" i="11"/>
  <c r="BH156" i="11"/>
  <c r="BG156" i="11"/>
  <c r="BF156" i="11"/>
  <c r="T156" i="11"/>
  <c r="R156" i="11"/>
  <c r="P156" i="11"/>
  <c r="J156" i="11"/>
  <c r="BE156" i="11" s="1"/>
  <c r="BK154" i="11"/>
  <c r="BI154" i="11"/>
  <c r="BH154" i="11"/>
  <c r="BG154" i="11"/>
  <c r="BF154" i="11"/>
  <c r="T154" i="11"/>
  <c r="R154" i="11"/>
  <c r="P154" i="11"/>
  <c r="J154" i="11"/>
  <c r="BE154" i="11" s="1"/>
  <c r="BK153" i="11"/>
  <c r="BI153" i="11"/>
  <c r="BH153" i="11"/>
  <c r="BG153" i="11"/>
  <c r="BF153" i="11"/>
  <c r="T153" i="11"/>
  <c r="R153" i="11"/>
  <c r="P153" i="11"/>
  <c r="J153" i="11"/>
  <c r="BE153" i="11" s="1"/>
  <c r="BK151" i="11"/>
  <c r="BI151" i="11"/>
  <c r="BH151" i="11"/>
  <c r="BG151" i="11"/>
  <c r="BF151" i="11"/>
  <c r="T151" i="11"/>
  <c r="R151" i="11"/>
  <c r="P151" i="11"/>
  <c r="J151" i="11"/>
  <c r="BE151" i="11" s="1"/>
  <c r="BK150" i="11"/>
  <c r="BI150" i="11"/>
  <c r="BH150" i="11"/>
  <c r="BG150" i="11"/>
  <c r="BF150" i="11"/>
  <c r="T150" i="11"/>
  <c r="T149" i="11" s="1"/>
  <c r="T148" i="11" s="1"/>
  <c r="R150" i="11"/>
  <c r="P150" i="11"/>
  <c r="P149" i="11" s="1"/>
  <c r="P148" i="11" s="1"/>
  <c r="J150" i="11"/>
  <c r="BE150" i="11" s="1"/>
  <c r="BK149" i="11"/>
  <c r="BK148" i="11" s="1"/>
  <c r="J148" i="11" s="1"/>
  <c r="J99" i="11" s="1"/>
  <c r="R149" i="11"/>
  <c r="R148" i="11" s="1"/>
  <c r="BK147" i="11"/>
  <c r="BI147" i="11"/>
  <c r="BH147" i="11"/>
  <c r="BG147" i="11"/>
  <c r="BF147" i="11"/>
  <c r="T147" i="11"/>
  <c r="R147" i="11"/>
  <c r="P147" i="11"/>
  <c r="J147" i="11"/>
  <c r="BE147" i="11" s="1"/>
  <c r="BK146" i="11"/>
  <c r="BI146" i="11"/>
  <c r="BH146" i="11"/>
  <c r="BG146" i="11"/>
  <c r="BF146" i="11"/>
  <c r="T146" i="11"/>
  <c r="R146" i="11"/>
  <c r="P146" i="11"/>
  <c r="J146" i="11"/>
  <c r="BE146" i="11" s="1"/>
  <c r="BK145" i="11"/>
  <c r="BI145" i="11"/>
  <c r="BH145" i="11"/>
  <c r="BG145" i="11"/>
  <c r="BF145" i="11"/>
  <c r="T145" i="11"/>
  <c r="R145" i="11"/>
  <c r="P145" i="11"/>
  <c r="J145" i="11"/>
  <c r="BE145" i="11" s="1"/>
  <c r="BK144" i="11"/>
  <c r="BI144" i="11"/>
  <c r="BH144" i="11"/>
  <c r="BG144" i="11"/>
  <c r="BF144" i="11"/>
  <c r="T144" i="11"/>
  <c r="R144" i="11"/>
  <c r="P144" i="11"/>
  <c r="J144" i="11"/>
  <c r="BE144" i="11" s="1"/>
  <c r="BK142" i="11"/>
  <c r="BI142" i="11"/>
  <c r="BH142" i="11"/>
  <c r="F36" i="11" s="1"/>
  <c r="BG142" i="11"/>
  <c r="BF142" i="11"/>
  <c r="T142" i="11"/>
  <c r="R142" i="11"/>
  <c r="P142" i="11"/>
  <c r="J142" i="11"/>
  <c r="BE142" i="11" s="1"/>
  <c r="BK141" i="11"/>
  <c r="BK140" i="11" s="1"/>
  <c r="BI141" i="11"/>
  <c r="BH141" i="11"/>
  <c r="BG141" i="11"/>
  <c r="BF141" i="11"/>
  <c r="J34" i="11" s="1"/>
  <c r="T141" i="11"/>
  <c r="T140" i="11" s="1"/>
  <c r="T122" i="11" s="1"/>
  <c r="T121" i="11" s="1"/>
  <c r="R141" i="11"/>
  <c r="P141" i="11"/>
  <c r="P140" i="11" s="1"/>
  <c r="P122" i="11" s="1"/>
  <c r="P121" i="11" s="1"/>
  <c r="J141" i="11"/>
  <c r="BE141" i="11" s="1"/>
  <c r="R140" i="11"/>
  <c r="BK139" i="11"/>
  <c r="BI139" i="11"/>
  <c r="BH139" i="11"/>
  <c r="BG139" i="11"/>
  <c r="BF139" i="11"/>
  <c r="T139" i="11"/>
  <c r="R139" i="11"/>
  <c r="P139" i="11"/>
  <c r="J139" i="11"/>
  <c r="BE139" i="11" s="1"/>
  <c r="BK138" i="11"/>
  <c r="BI138" i="11"/>
  <c r="BH138" i="11"/>
  <c r="BG138" i="11"/>
  <c r="BF138" i="11"/>
  <c r="T138" i="11"/>
  <c r="R138" i="11"/>
  <c r="P138" i="11"/>
  <c r="J138" i="11"/>
  <c r="BE138" i="11" s="1"/>
  <c r="BK136" i="11"/>
  <c r="BI136" i="11"/>
  <c r="BH136" i="11"/>
  <c r="BG136" i="11"/>
  <c r="BF136" i="11"/>
  <c r="T136" i="11"/>
  <c r="R136" i="11"/>
  <c r="P136" i="11"/>
  <c r="J136" i="11"/>
  <c r="BE136" i="11" s="1"/>
  <c r="BK135" i="11"/>
  <c r="BI135" i="11"/>
  <c r="BH135" i="11"/>
  <c r="BG135" i="11"/>
  <c r="BF135" i="11"/>
  <c r="T135" i="11"/>
  <c r="R135" i="11"/>
  <c r="P135" i="11"/>
  <c r="J135" i="11"/>
  <c r="BE135" i="11" s="1"/>
  <c r="BK134" i="11"/>
  <c r="BI134" i="11"/>
  <c r="BH134" i="11"/>
  <c r="BG134" i="11"/>
  <c r="BF134" i="11"/>
  <c r="BE134" i="11"/>
  <c r="T134" i="11"/>
  <c r="R134" i="11"/>
  <c r="P134" i="11"/>
  <c r="J134" i="11"/>
  <c r="BK133" i="11"/>
  <c r="BI133" i="11"/>
  <c r="BH133" i="11"/>
  <c r="BG133" i="11"/>
  <c r="BF133" i="11"/>
  <c r="T133" i="11"/>
  <c r="R133" i="11"/>
  <c r="P133" i="11"/>
  <c r="J133" i="11"/>
  <c r="BE133" i="11" s="1"/>
  <c r="BK132" i="11"/>
  <c r="BI132" i="11"/>
  <c r="BH132" i="11"/>
  <c r="BG132" i="11"/>
  <c r="BF132" i="11"/>
  <c r="T132" i="11"/>
  <c r="R132" i="11"/>
  <c r="P132" i="11"/>
  <c r="J132" i="11"/>
  <c r="BE132" i="11" s="1"/>
  <c r="BK130" i="11"/>
  <c r="BI130" i="11"/>
  <c r="BH130" i="11"/>
  <c r="BG130" i="11"/>
  <c r="BF130" i="11"/>
  <c r="T130" i="11"/>
  <c r="R130" i="11"/>
  <c r="P130" i="11"/>
  <c r="J130" i="11"/>
  <c r="BE130" i="11" s="1"/>
  <c r="BK129" i="11"/>
  <c r="BI129" i="11"/>
  <c r="BH129" i="11"/>
  <c r="BG129" i="11"/>
  <c r="BF129" i="11"/>
  <c r="T129" i="11"/>
  <c r="R129" i="11"/>
  <c r="P129" i="11"/>
  <c r="J129" i="11"/>
  <c r="BE129" i="11" s="1"/>
  <c r="BK127" i="11"/>
  <c r="BI127" i="11"/>
  <c r="BH127" i="11"/>
  <c r="BG127" i="11"/>
  <c r="BF127" i="11"/>
  <c r="T127" i="11"/>
  <c r="R127" i="11"/>
  <c r="P127" i="11"/>
  <c r="J127" i="11"/>
  <c r="BE127" i="11" s="1"/>
  <c r="BK125" i="11"/>
  <c r="BI125" i="11"/>
  <c r="BH125" i="11"/>
  <c r="BG125" i="11"/>
  <c r="BF125" i="11"/>
  <c r="T125" i="11"/>
  <c r="R125" i="11"/>
  <c r="P125" i="11"/>
  <c r="J125" i="11"/>
  <c r="BE125" i="11" s="1"/>
  <c r="BK123" i="11"/>
  <c r="BI123" i="11"/>
  <c r="F37" i="11" s="1"/>
  <c r="BH123" i="11"/>
  <c r="BG123" i="11"/>
  <c r="F35" i="11" s="1"/>
  <c r="BF123" i="11"/>
  <c r="T123" i="11"/>
  <c r="R123" i="11"/>
  <c r="R122" i="11" s="1"/>
  <c r="R121" i="11" s="1"/>
  <c r="P123" i="11"/>
  <c r="J123" i="11"/>
  <c r="BE123" i="11" s="1"/>
  <c r="F118" i="11"/>
  <c r="F117" i="11"/>
  <c r="F115" i="11"/>
  <c r="E113" i="11"/>
  <c r="E111" i="11"/>
  <c r="J101" i="11"/>
  <c r="F92" i="11"/>
  <c r="F91" i="11"/>
  <c r="F89" i="11"/>
  <c r="E87" i="11"/>
  <c r="J37" i="11"/>
  <c r="J36" i="11"/>
  <c r="J35" i="11"/>
  <c r="J24" i="11"/>
  <c r="E24" i="11"/>
  <c r="J118" i="11" s="1"/>
  <c r="J23" i="11"/>
  <c r="J21" i="11"/>
  <c r="E21" i="11"/>
  <c r="J91" i="11" s="1"/>
  <c r="J20" i="11"/>
  <c r="J12" i="11"/>
  <c r="J115" i="11" s="1"/>
  <c r="E7" i="11"/>
  <c r="E85" i="11" s="1"/>
  <c r="F33" i="11" l="1"/>
  <c r="J33" i="11"/>
  <c r="J140" i="11"/>
  <c r="J98" i="11" s="1"/>
  <c r="BK122" i="11"/>
  <c r="J149" i="11"/>
  <c r="J100" i="11" s="1"/>
  <c r="F34" i="11"/>
  <c r="J89" i="11"/>
  <c r="J92" i="11"/>
  <c r="J117" i="11"/>
  <c r="BK121" i="11" l="1"/>
  <c r="J121" i="11" s="1"/>
  <c r="J122" i="11"/>
  <c r="J97" i="11" s="1"/>
  <c r="J96" i="11" l="1"/>
  <c r="J30" i="11"/>
  <c r="J39" i="11" s="1"/>
  <c r="BK263" i="10" l="1"/>
  <c r="BI263" i="10"/>
  <c r="BH263" i="10"/>
  <c r="BG263" i="10"/>
  <c r="BF263" i="10"/>
  <c r="T263" i="10"/>
  <c r="R263" i="10"/>
  <c r="P263" i="10"/>
  <c r="J263" i="10"/>
  <c r="BE263" i="10" s="1"/>
  <c r="BK261" i="10"/>
  <c r="BI261" i="10"/>
  <c r="BH261" i="10"/>
  <c r="BG261" i="10"/>
  <c r="BF261" i="10"/>
  <c r="T261" i="10"/>
  <c r="R261" i="10"/>
  <c r="R260" i="10" s="1"/>
  <c r="P261" i="10"/>
  <c r="J261" i="10"/>
  <c r="BE261" i="10" s="1"/>
  <c r="BK260" i="10"/>
  <c r="T260" i="10"/>
  <c r="P260" i="10"/>
  <c r="J260" i="10"/>
  <c r="BK258" i="10"/>
  <c r="BI258" i="10"/>
  <c r="BH258" i="10"/>
  <c r="BG258" i="10"/>
  <c r="BF258" i="10"/>
  <c r="T258" i="10"/>
  <c r="R258" i="10"/>
  <c r="P258" i="10"/>
  <c r="J258" i="10"/>
  <c r="BE258" i="10" s="1"/>
  <c r="BK256" i="10"/>
  <c r="BI256" i="10"/>
  <c r="BH256" i="10"/>
  <c r="BG256" i="10"/>
  <c r="BF256" i="10"/>
  <c r="T256" i="10"/>
  <c r="R256" i="10"/>
  <c r="P256" i="10"/>
  <c r="J256" i="10"/>
  <c r="BE256" i="10" s="1"/>
  <c r="BK254" i="10"/>
  <c r="BI254" i="10"/>
  <c r="BH254" i="10"/>
  <c r="BG254" i="10"/>
  <c r="BF254" i="10"/>
  <c r="T254" i="10"/>
  <c r="R254" i="10"/>
  <c r="P254" i="10"/>
  <c r="J254" i="10"/>
  <c r="BE254" i="10" s="1"/>
  <c r="BK252" i="10"/>
  <c r="BK251" i="10" s="1"/>
  <c r="J251" i="10" s="1"/>
  <c r="J115" i="10" s="1"/>
  <c r="BI252" i="10"/>
  <c r="BH252" i="10"/>
  <c r="BG252" i="10"/>
  <c r="BF252" i="10"/>
  <c r="T252" i="10"/>
  <c r="T251" i="10" s="1"/>
  <c r="R252" i="10"/>
  <c r="P252" i="10"/>
  <c r="P251" i="10" s="1"/>
  <c r="J252" i="10"/>
  <c r="BE252" i="10" s="1"/>
  <c r="R251" i="10"/>
  <c r="BK249" i="10"/>
  <c r="BI249" i="10"/>
  <c r="BH249" i="10"/>
  <c r="BG249" i="10"/>
  <c r="BF249" i="10"/>
  <c r="T249" i="10"/>
  <c r="R249" i="10"/>
  <c r="P249" i="10"/>
  <c r="J249" i="10"/>
  <c r="BE249" i="10" s="1"/>
  <c r="BK246" i="10"/>
  <c r="BI246" i="10"/>
  <c r="BH246" i="10"/>
  <c r="BG246" i="10"/>
  <c r="BF246" i="10"/>
  <c r="T246" i="10"/>
  <c r="R246" i="10"/>
  <c r="P246" i="10"/>
  <c r="J246" i="10"/>
  <c r="BE246" i="10" s="1"/>
  <c r="BK244" i="10"/>
  <c r="BI244" i="10"/>
  <c r="BH244" i="10"/>
  <c r="BG244" i="10"/>
  <c r="BF244" i="10"/>
  <c r="T244" i="10"/>
  <c r="R244" i="10"/>
  <c r="R243" i="10" s="1"/>
  <c r="P244" i="10"/>
  <c r="J244" i="10"/>
  <c r="BE244" i="10" s="1"/>
  <c r="BK243" i="10"/>
  <c r="T243" i="10"/>
  <c r="P243" i="10"/>
  <c r="J243" i="10"/>
  <c r="BK241" i="10"/>
  <c r="BI241" i="10"/>
  <c r="BH241" i="10"/>
  <c r="BG241" i="10"/>
  <c r="BF241" i="10"/>
  <c r="T241" i="10"/>
  <c r="R241" i="10"/>
  <c r="P241" i="10"/>
  <c r="J241" i="10"/>
  <c r="BE241" i="10" s="1"/>
  <c r="BK237" i="10"/>
  <c r="BK236" i="10" s="1"/>
  <c r="BI237" i="10"/>
  <c r="BH237" i="10"/>
  <c r="BG237" i="10"/>
  <c r="BF237" i="10"/>
  <c r="T237" i="10"/>
  <c r="T236" i="10" s="1"/>
  <c r="R237" i="10"/>
  <c r="P237" i="10"/>
  <c r="P236" i="10" s="1"/>
  <c r="J237" i="10"/>
  <c r="BE237" i="10" s="1"/>
  <c r="R236" i="10"/>
  <c r="BK235" i="10"/>
  <c r="BI235" i="10"/>
  <c r="BH235" i="10"/>
  <c r="BG235" i="10"/>
  <c r="BF235" i="10"/>
  <c r="T235" i="10"/>
  <c r="R235" i="10"/>
  <c r="P235" i="10"/>
  <c r="J235" i="10"/>
  <c r="BE235" i="10" s="1"/>
  <c r="BK234" i="10"/>
  <c r="BI234" i="10"/>
  <c r="BH234" i="10"/>
  <c r="BG234" i="10"/>
  <c r="BF234" i="10"/>
  <c r="T234" i="10"/>
  <c r="R234" i="10"/>
  <c r="P234" i="10"/>
  <c r="J234" i="10"/>
  <c r="BE234" i="10" s="1"/>
  <c r="BK233" i="10"/>
  <c r="BI233" i="10"/>
  <c r="BH233" i="10"/>
  <c r="BG233" i="10"/>
  <c r="BF233" i="10"/>
  <c r="T233" i="10"/>
  <c r="R233" i="10"/>
  <c r="P233" i="10"/>
  <c r="J233" i="10"/>
  <c r="BE233" i="10" s="1"/>
  <c r="BK232" i="10"/>
  <c r="BI232" i="10"/>
  <c r="BH232" i="10"/>
  <c r="BG232" i="10"/>
  <c r="BF232" i="10"/>
  <c r="T232" i="10"/>
  <c r="R232" i="10"/>
  <c r="P232" i="10"/>
  <c r="J232" i="10"/>
  <c r="BE232" i="10" s="1"/>
  <c r="BK231" i="10"/>
  <c r="BI231" i="10"/>
  <c r="BH231" i="10"/>
  <c r="BG231" i="10"/>
  <c r="BF231" i="10"/>
  <c r="T231" i="10"/>
  <c r="R231" i="10"/>
  <c r="P231" i="10"/>
  <c r="J231" i="10"/>
  <c r="BE231" i="10" s="1"/>
  <c r="BK229" i="10"/>
  <c r="BI229" i="10"/>
  <c r="BH229" i="10"/>
  <c r="BG229" i="10"/>
  <c r="BF229" i="10"/>
  <c r="T229" i="10"/>
  <c r="R229" i="10"/>
  <c r="P229" i="10"/>
  <c r="J229" i="10"/>
  <c r="BE229" i="10" s="1"/>
  <c r="BK228" i="10"/>
  <c r="BI228" i="10"/>
  <c r="BH228" i="10"/>
  <c r="BG228" i="10"/>
  <c r="BF228" i="10"/>
  <c r="T228" i="10"/>
  <c r="R228" i="10"/>
  <c r="P228" i="10"/>
  <c r="J228" i="10"/>
  <c r="BE228" i="10" s="1"/>
  <c r="BK226" i="10"/>
  <c r="BI226" i="10"/>
  <c r="BH226" i="10"/>
  <c r="BG226" i="10"/>
  <c r="BF226" i="10"/>
  <c r="T226" i="10"/>
  <c r="R226" i="10"/>
  <c r="P226" i="10"/>
  <c r="J226" i="10"/>
  <c r="BE226" i="10" s="1"/>
  <c r="BK222" i="10"/>
  <c r="BI222" i="10"/>
  <c r="BH222" i="10"/>
  <c r="BG222" i="10"/>
  <c r="BF222" i="10"/>
  <c r="T222" i="10"/>
  <c r="R222" i="10"/>
  <c r="P222" i="10"/>
  <c r="J222" i="10"/>
  <c r="BE222" i="10" s="1"/>
  <c r="BK221" i="10"/>
  <c r="BI221" i="10"/>
  <c r="BH221" i="10"/>
  <c r="BG221" i="10"/>
  <c r="BF221" i="10"/>
  <c r="T221" i="10"/>
  <c r="R221" i="10"/>
  <c r="P221" i="10"/>
  <c r="J221" i="10"/>
  <c r="BE221" i="10" s="1"/>
  <c r="BK220" i="10"/>
  <c r="BI220" i="10"/>
  <c r="BH220" i="10"/>
  <c r="BG220" i="10"/>
  <c r="BF220" i="10"/>
  <c r="T220" i="10"/>
  <c r="R220" i="10"/>
  <c r="P220" i="10"/>
  <c r="J220" i="10"/>
  <c r="BE220" i="10" s="1"/>
  <c r="BK218" i="10"/>
  <c r="BI218" i="10"/>
  <c r="BH218" i="10"/>
  <c r="BG218" i="10"/>
  <c r="BF218" i="10"/>
  <c r="T218" i="10"/>
  <c r="R218" i="10"/>
  <c r="P218" i="10"/>
  <c r="J218" i="10"/>
  <c r="BE218" i="10" s="1"/>
  <c r="BK216" i="10"/>
  <c r="BI216" i="10"/>
  <c r="BH216" i="10"/>
  <c r="BG216" i="10"/>
  <c r="BF216" i="10"/>
  <c r="T216" i="10"/>
  <c r="R216" i="10"/>
  <c r="P216" i="10"/>
  <c r="J216" i="10"/>
  <c r="BE216" i="10" s="1"/>
  <c r="BK214" i="10"/>
  <c r="BI214" i="10"/>
  <c r="BH214" i="10"/>
  <c r="BG214" i="10"/>
  <c r="BF214" i="10"/>
  <c r="T214" i="10"/>
  <c r="R214" i="10"/>
  <c r="R213" i="10" s="1"/>
  <c r="P214" i="10"/>
  <c r="J214" i="10"/>
  <c r="BE214" i="10" s="1"/>
  <c r="BK213" i="10"/>
  <c r="T213" i="10"/>
  <c r="T212" i="10" s="1"/>
  <c r="P213" i="10"/>
  <c r="P212" i="10" s="1"/>
  <c r="J213" i="10"/>
  <c r="BK211" i="10"/>
  <c r="BI211" i="10"/>
  <c r="BH211" i="10"/>
  <c r="BG211" i="10"/>
  <c r="BF211" i="10"/>
  <c r="T211" i="10"/>
  <c r="R211" i="10"/>
  <c r="R210" i="10" s="1"/>
  <c r="R209" i="10" s="1"/>
  <c r="P211" i="10"/>
  <c r="J211" i="10"/>
  <c r="BE211" i="10" s="1"/>
  <c r="BK210" i="10"/>
  <c r="T210" i="10"/>
  <c r="T209" i="10" s="1"/>
  <c r="P210" i="10"/>
  <c r="P209" i="10" s="1"/>
  <c r="J210" i="10"/>
  <c r="BK209" i="10"/>
  <c r="J209" i="10"/>
  <c r="J109" i="10" s="1"/>
  <c r="BK208" i="10"/>
  <c r="BI208" i="10"/>
  <c r="BH208" i="10"/>
  <c r="BG208" i="10"/>
  <c r="BF208" i="10"/>
  <c r="T208" i="10"/>
  <c r="R208" i="10"/>
  <c r="P208" i="10"/>
  <c r="J208" i="10"/>
  <c r="BE208" i="10" s="1"/>
  <c r="BK207" i="10"/>
  <c r="BI207" i="10"/>
  <c r="BH207" i="10"/>
  <c r="BG207" i="10"/>
  <c r="BF207" i="10"/>
  <c r="T207" i="10"/>
  <c r="R207" i="10"/>
  <c r="R206" i="10" s="1"/>
  <c r="P207" i="10"/>
  <c r="J207" i="10"/>
  <c r="BE207" i="10" s="1"/>
  <c r="BK206" i="10"/>
  <c r="T206" i="10"/>
  <c r="P206" i="10"/>
  <c r="J206" i="10"/>
  <c r="BK205" i="10"/>
  <c r="BI205" i="10"/>
  <c r="BH205" i="10"/>
  <c r="BG205" i="10"/>
  <c r="BF205" i="10"/>
  <c r="T205" i="10"/>
  <c r="R205" i="10"/>
  <c r="P205" i="10"/>
  <c r="J205" i="10"/>
  <c r="BE205" i="10" s="1"/>
  <c r="BK204" i="10"/>
  <c r="BI204" i="10"/>
  <c r="BH204" i="10"/>
  <c r="BG204" i="10"/>
  <c r="BF204" i="10"/>
  <c r="T204" i="10"/>
  <c r="R204" i="10"/>
  <c r="P204" i="10"/>
  <c r="J204" i="10"/>
  <c r="BE204" i="10" s="1"/>
  <c r="BK203" i="10"/>
  <c r="BI203" i="10"/>
  <c r="BH203" i="10"/>
  <c r="BG203" i="10"/>
  <c r="BF203" i="10"/>
  <c r="T203" i="10"/>
  <c r="R203" i="10"/>
  <c r="P203" i="10"/>
  <c r="J203" i="10"/>
  <c r="BE203" i="10" s="1"/>
  <c r="BK201" i="10"/>
  <c r="BI201" i="10"/>
  <c r="BH201" i="10"/>
  <c r="BG201" i="10"/>
  <c r="BF201" i="10"/>
  <c r="T201" i="10"/>
  <c r="R201" i="10"/>
  <c r="P201" i="10"/>
  <c r="J201" i="10"/>
  <c r="BE201" i="10" s="1"/>
  <c r="BK200" i="10"/>
  <c r="BI200" i="10"/>
  <c r="BH200" i="10"/>
  <c r="BG200" i="10"/>
  <c r="BF200" i="10"/>
  <c r="T200" i="10"/>
  <c r="R200" i="10"/>
  <c r="P200" i="10"/>
  <c r="J200" i="10"/>
  <c r="BE200" i="10" s="1"/>
  <c r="BK199" i="10"/>
  <c r="BK198" i="10" s="1"/>
  <c r="BI199" i="10"/>
  <c r="BH199" i="10"/>
  <c r="BG199" i="10"/>
  <c r="BF199" i="10"/>
  <c r="T199" i="10"/>
  <c r="T198" i="10" s="1"/>
  <c r="T197" i="10" s="1"/>
  <c r="R199" i="10"/>
  <c r="P199" i="10"/>
  <c r="P198" i="10" s="1"/>
  <c r="P197" i="10" s="1"/>
  <c r="J199" i="10"/>
  <c r="BE199" i="10" s="1"/>
  <c r="R198" i="10"/>
  <c r="BK195" i="10"/>
  <c r="BI195" i="10"/>
  <c r="BH195" i="10"/>
  <c r="BG195" i="10"/>
  <c r="BF195" i="10"/>
  <c r="T195" i="10"/>
  <c r="R195" i="10"/>
  <c r="P195" i="10"/>
  <c r="J195" i="10"/>
  <c r="BE195" i="10" s="1"/>
  <c r="BK193" i="10"/>
  <c r="BI193" i="10"/>
  <c r="BH193" i="10"/>
  <c r="BG193" i="10"/>
  <c r="BF193" i="10"/>
  <c r="T193" i="10"/>
  <c r="T192" i="10" s="1"/>
  <c r="R193" i="10"/>
  <c r="P193" i="10"/>
  <c r="P192" i="10" s="1"/>
  <c r="J193" i="10"/>
  <c r="BE193" i="10" s="1"/>
  <c r="BK192" i="10"/>
  <c r="R192" i="10"/>
  <c r="J192" i="10"/>
  <c r="J105" i="10" s="1"/>
  <c r="BK191" i="10"/>
  <c r="BI191" i="10"/>
  <c r="BH191" i="10"/>
  <c r="BG191" i="10"/>
  <c r="BF191" i="10"/>
  <c r="T191" i="10"/>
  <c r="R191" i="10"/>
  <c r="P191" i="10"/>
  <c r="J191" i="10"/>
  <c r="BE191" i="10" s="1"/>
  <c r="BK190" i="10"/>
  <c r="BI190" i="10"/>
  <c r="BH190" i="10"/>
  <c r="BG190" i="10"/>
  <c r="BF190" i="10"/>
  <c r="T190" i="10"/>
  <c r="R190" i="10"/>
  <c r="P190" i="10"/>
  <c r="J190" i="10"/>
  <c r="BE190" i="10" s="1"/>
  <c r="BK189" i="10"/>
  <c r="BI189" i="10"/>
  <c r="BH189" i="10"/>
  <c r="BG189" i="10"/>
  <c r="BF189" i="10"/>
  <c r="T189" i="10"/>
  <c r="R189" i="10"/>
  <c r="P189" i="10"/>
  <c r="J189" i="10"/>
  <c r="BE189" i="10" s="1"/>
  <c r="BK188" i="10"/>
  <c r="BI188" i="10"/>
  <c r="BH188" i="10"/>
  <c r="BG188" i="10"/>
  <c r="BF188" i="10"/>
  <c r="BE188" i="10"/>
  <c r="T188" i="10"/>
  <c r="R188" i="10"/>
  <c r="P188" i="10"/>
  <c r="J188" i="10"/>
  <c r="BK187" i="10"/>
  <c r="BI187" i="10"/>
  <c r="BH187" i="10"/>
  <c r="BG187" i="10"/>
  <c r="BF187" i="10"/>
  <c r="T187" i="10"/>
  <c r="R187" i="10"/>
  <c r="P187" i="10"/>
  <c r="J187" i="10"/>
  <c r="BE187" i="10" s="1"/>
  <c r="BK186" i="10"/>
  <c r="BI186" i="10"/>
  <c r="BH186" i="10"/>
  <c r="BG186" i="10"/>
  <c r="BF186" i="10"/>
  <c r="BE186" i="10"/>
  <c r="T186" i="10"/>
  <c r="R186" i="10"/>
  <c r="P186" i="10"/>
  <c r="J186" i="10"/>
  <c r="BK184" i="10"/>
  <c r="BI184" i="10"/>
  <c r="BH184" i="10"/>
  <c r="BG184" i="10"/>
  <c r="BF184" i="10"/>
  <c r="T184" i="10"/>
  <c r="R184" i="10"/>
  <c r="R183" i="10" s="1"/>
  <c r="P184" i="10"/>
  <c r="J184" i="10"/>
  <c r="BE184" i="10" s="1"/>
  <c r="BK183" i="10"/>
  <c r="T183" i="10"/>
  <c r="P183" i="10"/>
  <c r="J183" i="10"/>
  <c r="BK181" i="10"/>
  <c r="BI181" i="10"/>
  <c r="BH181" i="10"/>
  <c r="BG181" i="10"/>
  <c r="BF181" i="10"/>
  <c r="T181" i="10"/>
  <c r="R181" i="10"/>
  <c r="P181" i="10"/>
  <c r="J181" i="10"/>
  <c r="BE181" i="10" s="1"/>
  <c r="BK180" i="10"/>
  <c r="BI180" i="10"/>
  <c r="BH180" i="10"/>
  <c r="BG180" i="10"/>
  <c r="BF180" i="10"/>
  <c r="T180" i="10"/>
  <c r="R180" i="10"/>
  <c r="P180" i="10"/>
  <c r="J180" i="10"/>
  <c r="BE180" i="10" s="1"/>
  <c r="BK179" i="10"/>
  <c r="BI179" i="10"/>
  <c r="BH179" i="10"/>
  <c r="BG179" i="10"/>
  <c r="BF179" i="10"/>
  <c r="T179" i="10"/>
  <c r="R179" i="10"/>
  <c r="P179" i="10"/>
  <c r="J179" i="10"/>
  <c r="BE179" i="10" s="1"/>
  <c r="BK178" i="10"/>
  <c r="BI178" i="10"/>
  <c r="BH178" i="10"/>
  <c r="BG178" i="10"/>
  <c r="BF178" i="10"/>
  <c r="T178" i="10"/>
  <c r="R178" i="10"/>
  <c r="P178" i="10"/>
  <c r="J178" i="10"/>
  <c r="BE178" i="10" s="1"/>
  <c r="BK177" i="10"/>
  <c r="BI177" i="10"/>
  <c r="BH177" i="10"/>
  <c r="BG177" i="10"/>
  <c r="BF177" i="10"/>
  <c r="T177" i="10"/>
  <c r="R177" i="10"/>
  <c r="P177" i="10"/>
  <c r="J177" i="10"/>
  <c r="BE177" i="10" s="1"/>
  <c r="BK175" i="10"/>
  <c r="BI175" i="10"/>
  <c r="BH175" i="10"/>
  <c r="BG175" i="10"/>
  <c r="BF175" i="10"/>
  <c r="T175" i="10"/>
  <c r="R175" i="10"/>
  <c r="P175" i="10"/>
  <c r="J175" i="10"/>
  <c r="BE175" i="10" s="1"/>
  <c r="BK174" i="10"/>
  <c r="BI174" i="10"/>
  <c r="BH174" i="10"/>
  <c r="BG174" i="10"/>
  <c r="BF174" i="10"/>
  <c r="T174" i="10"/>
  <c r="R174" i="10"/>
  <c r="P174" i="10"/>
  <c r="J174" i="10"/>
  <c r="BE174" i="10" s="1"/>
  <c r="BK172" i="10"/>
  <c r="BI172" i="10"/>
  <c r="BH172" i="10"/>
  <c r="BG172" i="10"/>
  <c r="BF172" i="10"/>
  <c r="T172" i="10"/>
  <c r="R172" i="10"/>
  <c r="P172" i="10"/>
  <c r="J172" i="10"/>
  <c r="BE172" i="10" s="1"/>
  <c r="BK170" i="10"/>
  <c r="BK169" i="10" s="1"/>
  <c r="BI170" i="10"/>
  <c r="BH170" i="10"/>
  <c r="BG170" i="10"/>
  <c r="BF170" i="10"/>
  <c r="T170" i="10"/>
  <c r="T169" i="10" s="1"/>
  <c r="T168" i="10" s="1"/>
  <c r="R170" i="10"/>
  <c r="P170" i="10"/>
  <c r="P169" i="10" s="1"/>
  <c r="P168" i="10" s="1"/>
  <c r="J170" i="10"/>
  <c r="BE170" i="10" s="1"/>
  <c r="R169" i="10"/>
  <c r="R168" i="10" s="1"/>
  <c r="BK166" i="10"/>
  <c r="BI166" i="10"/>
  <c r="BH166" i="10"/>
  <c r="BG166" i="10"/>
  <c r="BF166" i="10"/>
  <c r="T166" i="10"/>
  <c r="R166" i="10"/>
  <c r="P166" i="10"/>
  <c r="J166" i="10"/>
  <c r="BE166" i="10" s="1"/>
  <c r="BK165" i="10"/>
  <c r="BI165" i="10"/>
  <c r="BH165" i="10"/>
  <c r="BG165" i="10"/>
  <c r="BF165" i="10"/>
  <c r="T165" i="10"/>
  <c r="T164" i="10" s="1"/>
  <c r="R165" i="10"/>
  <c r="P165" i="10"/>
  <c r="P164" i="10" s="1"/>
  <c r="J165" i="10"/>
  <c r="BE165" i="10" s="1"/>
  <c r="BK164" i="10"/>
  <c r="J164" i="10" s="1"/>
  <c r="J101" i="10" s="1"/>
  <c r="R164" i="10"/>
  <c r="BK162" i="10"/>
  <c r="BI162" i="10"/>
  <c r="BH162" i="10"/>
  <c r="BG162" i="10"/>
  <c r="BF162" i="10"/>
  <c r="T162" i="10"/>
  <c r="R162" i="10"/>
  <c r="P162" i="10"/>
  <c r="J162" i="10"/>
  <c r="BE162" i="10" s="1"/>
  <c r="BK159" i="10"/>
  <c r="BI159" i="10"/>
  <c r="BH159" i="10"/>
  <c r="BG159" i="10"/>
  <c r="BF159" i="10"/>
  <c r="T159" i="10"/>
  <c r="R159" i="10"/>
  <c r="R158" i="10" s="1"/>
  <c r="P159" i="10"/>
  <c r="J159" i="10"/>
  <c r="BE159" i="10" s="1"/>
  <c r="BK158" i="10"/>
  <c r="T158" i="10"/>
  <c r="P158" i="10"/>
  <c r="J158" i="10"/>
  <c r="BK156" i="10"/>
  <c r="BI156" i="10"/>
  <c r="BH156" i="10"/>
  <c r="BG156" i="10"/>
  <c r="BF156" i="10"/>
  <c r="T156" i="10"/>
  <c r="R156" i="10"/>
  <c r="P156" i="10"/>
  <c r="J156" i="10"/>
  <c r="BE156" i="10" s="1"/>
  <c r="BK153" i="10"/>
  <c r="BK152" i="10" s="1"/>
  <c r="BI153" i="10"/>
  <c r="BH153" i="10"/>
  <c r="F36" i="10" s="1"/>
  <c r="BG153" i="10"/>
  <c r="BF153" i="10"/>
  <c r="F34" i="10" s="1"/>
  <c r="T153" i="10"/>
  <c r="T152" i="10" s="1"/>
  <c r="R153" i="10"/>
  <c r="P153" i="10"/>
  <c r="P152" i="10" s="1"/>
  <c r="J153" i="10"/>
  <c r="BE153" i="10" s="1"/>
  <c r="R152" i="10"/>
  <c r="BK151" i="10"/>
  <c r="BI151" i="10"/>
  <c r="BH151" i="10"/>
  <c r="BG151" i="10"/>
  <c r="BF151" i="10"/>
  <c r="T151" i="10"/>
  <c r="R151" i="10"/>
  <c r="P151" i="10"/>
  <c r="J151" i="10"/>
  <c r="BE151" i="10" s="1"/>
  <c r="BK150" i="10"/>
  <c r="BI150" i="10"/>
  <c r="BH150" i="10"/>
  <c r="BG150" i="10"/>
  <c r="BF150" i="10"/>
  <c r="T150" i="10"/>
  <c r="R150" i="10"/>
  <c r="P150" i="10"/>
  <c r="J150" i="10"/>
  <c r="BE150" i="10" s="1"/>
  <c r="BK149" i="10"/>
  <c r="BI149" i="10"/>
  <c r="BH149" i="10"/>
  <c r="BG149" i="10"/>
  <c r="BF149" i="10"/>
  <c r="T149" i="10"/>
  <c r="R149" i="10"/>
  <c r="P149" i="10"/>
  <c r="J149" i="10"/>
  <c r="BE149" i="10" s="1"/>
  <c r="BK148" i="10"/>
  <c r="BI148" i="10"/>
  <c r="BH148" i="10"/>
  <c r="BG148" i="10"/>
  <c r="BF148" i="10"/>
  <c r="T148" i="10"/>
  <c r="R148" i="10"/>
  <c r="P148" i="10"/>
  <c r="J148" i="10"/>
  <c r="BE148" i="10" s="1"/>
  <c r="BK147" i="10"/>
  <c r="BI147" i="10"/>
  <c r="BH147" i="10"/>
  <c r="BG147" i="10"/>
  <c r="BF147" i="10"/>
  <c r="T147" i="10"/>
  <c r="R147" i="10"/>
  <c r="P147" i="10"/>
  <c r="J147" i="10"/>
  <c r="BE147" i="10" s="1"/>
  <c r="BK145" i="10"/>
  <c r="BI145" i="10"/>
  <c r="BH145" i="10"/>
  <c r="BG145" i="10"/>
  <c r="BF145" i="10"/>
  <c r="T145" i="10"/>
  <c r="R145" i="10"/>
  <c r="P145" i="10"/>
  <c r="J145" i="10"/>
  <c r="BE145" i="10" s="1"/>
  <c r="BK144" i="10"/>
  <c r="BI144" i="10"/>
  <c r="BH144" i="10"/>
  <c r="BG144" i="10"/>
  <c r="BF144" i="10"/>
  <c r="T144" i="10"/>
  <c r="R144" i="10"/>
  <c r="P144" i="10"/>
  <c r="J144" i="10"/>
  <c r="BE144" i="10" s="1"/>
  <c r="BK142" i="10"/>
  <c r="BI142" i="10"/>
  <c r="BH142" i="10"/>
  <c r="BG142" i="10"/>
  <c r="BF142" i="10"/>
  <c r="T142" i="10"/>
  <c r="R142" i="10"/>
  <c r="P142" i="10"/>
  <c r="J142" i="10"/>
  <c r="BE142" i="10" s="1"/>
  <c r="BK139" i="10"/>
  <c r="BI139" i="10"/>
  <c r="F37" i="10" s="1"/>
  <c r="BH139" i="10"/>
  <c r="BG139" i="10"/>
  <c r="F35" i="10" s="1"/>
  <c r="BF139" i="10"/>
  <c r="T139" i="10"/>
  <c r="R139" i="10"/>
  <c r="R138" i="10" s="1"/>
  <c r="R137" i="10" s="1"/>
  <c r="P139" i="10"/>
  <c r="J139" i="10"/>
  <c r="BE139" i="10" s="1"/>
  <c r="BK138" i="10"/>
  <c r="T138" i="10"/>
  <c r="P138" i="10"/>
  <c r="P137" i="10" s="1"/>
  <c r="P136" i="10" s="1"/>
  <c r="J138" i="10"/>
  <c r="J133" i="10"/>
  <c r="F133" i="10"/>
  <c r="J132" i="10"/>
  <c r="F132" i="10"/>
  <c r="J130" i="10"/>
  <c r="F130" i="10"/>
  <c r="E128" i="10"/>
  <c r="J116" i="10"/>
  <c r="J114" i="10"/>
  <c r="J112" i="10"/>
  <c r="J110" i="10"/>
  <c r="J108" i="10"/>
  <c r="J104" i="10"/>
  <c r="J100" i="10"/>
  <c r="J98" i="10"/>
  <c r="F92" i="10"/>
  <c r="F91" i="10"/>
  <c r="F89" i="10"/>
  <c r="E87" i="10"/>
  <c r="J37" i="10"/>
  <c r="J36" i="10"/>
  <c r="J35" i="10"/>
  <c r="J34" i="10"/>
  <c r="J24" i="10"/>
  <c r="E24" i="10"/>
  <c r="J92" i="10" s="1"/>
  <c r="J23" i="10"/>
  <c r="J21" i="10"/>
  <c r="E21" i="10"/>
  <c r="J91" i="10" s="1"/>
  <c r="J20" i="10"/>
  <c r="J12" i="10"/>
  <c r="J89" i="10" s="1"/>
  <c r="E7" i="10"/>
  <c r="E126" i="10" s="1"/>
  <c r="BK212" i="10" l="1"/>
  <c r="J212" i="10" s="1"/>
  <c r="J111" i="10" s="1"/>
  <c r="J236" i="10"/>
  <c r="J113" i="10" s="1"/>
  <c r="T137" i="10"/>
  <c r="T136" i="10" s="1"/>
  <c r="R136" i="10"/>
  <c r="J152" i="10"/>
  <c r="J99" i="10" s="1"/>
  <c r="BK137" i="10"/>
  <c r="R197" i="10"/>
  <c r="J169" i="10"/>
  <c r="J103" i="10" s="1"/>
  <c r="BK168" i="10"/>
  <c r="J168" i="10" s="1"/>
  <c r="J102" i="10" s="1"/>
  <c r="J198" i="10"/>
  <c r="J107" i="10" s="1"/>
  <c r="BK197" i="10"/>
  <c r="J197" i="10" s="1"/>
  <c r="J106" i="10" s="1"/>
  <c r="J33" i="10"/>
  <c r="F33" i="10"/>
  <c r="R212" i="10"/>
  <c r="E85" i="10"/>
  <c r="J137" i="10" l="1"/>
  <c r="J97" i="10" s="1"/>
  <c r="BK136" i="10"/>
  <c r="J136" i="10" s="1"/>
  <c r="J96" i="10" l="1"/>
  <c r="J30" i="10"/>
  <c r="J39" i="10" s="1"/>
  <c r="BK130" i="9" l="1"/>
  <c r="BI130" i="9"/>
  <c r="BH130" i="9"/>
  <c r="BG130" i="9"/>
  <c r="BF130" i="9"/>
  <c r="BE130" i="9"/>
  <c r="T130" i="9"/>
  <c r="R130" i="9"/>
  <c r="R129" i="9" s="1"/>
  <c r="R128" i="9" s="1"/>
  <c r="P130" i="9"/>
  <c r="J130" i="9"/>
  <c r="BK129" i="9"/>
  <c r="T129" i="9"/>
  <c r="T128" i="9" s="1"/>
  <c r="P129" i="9"/>
  <c r="J129" i="9"/>
  <c r="J100" i="9" s="1"/>
  <c r="BK128" i="9"/>
  <c r="P128" i="9"/>
  <c r="J128" i="9"/>
  <c r="J99" i="9" s="1"/>
  <c r="BK126" i="9"/>
  <c r="BI126" i="9"/>
  <c r="BH126" i="9"/>
  <c r="BG126" i="9"/>
  <c r="BF126" i="9"/>
  <c r="T126" i="9"/>
  <c r="T124" i="9" s="1"/>
  <c r="R126" i="9"/>
  <c r="R124" i="9" s="1"/>
  <c r="R120" i="9" s="1"/>
  <c r="P126" i="9"/>
  <c r="J126" i="9"/>
  <c r="BE126" i="9" s="1"/>
  <c r="BK125" i="9"/>
  <c r="BK124" i="9" s="1"/>
  <c r="J124" i="9" s="1"/>
  <c r="J98" i="9" s="1"/>
  <c r="BI125" i="9"/>
  <c r="BH125" i="9"/>
  <c r="BG125" i="9"/>
  <c r="F35" i="9" s="1"/>
  <c r="BF125" i="9"/>
  <c r="J34" i="9" s="1"/>
  <c r="T125" i="9"/>
  <c r="R125" i="9"/>
  <c r="P125" i="9"/>
  <c r="J125" i="9"/>
  <c r="BE125" i="9" s="1"/>
  <c r="P124" i="9"/>
  <c r="BK122" i="9"/>
  <c r="BI122" i="9"/>
  <c r="F37" i="9" s="1"/>
  <c r="BH122" i="9"/>
  <c r="F36" i="9" s="1"/>
  <c r="BG122" i="9"/>
  <c r="BF122" i="9"/>
  <c r="T122" i="9"/>
  <c r="T121" i="9" s="1"/>
  <c r="T120" i="9" s="1"/>
  <c r="R122" i="9"/>
  <c r="P122" i="9"/>
  <c r="J122" i="9"/>
  <c r="BE122" i="9" s="1"/>
  <c r="BK121" i="9"/>
  <c r="BK120" i="9" s="1"/>
  <c r="J120" i="9" s="1"/>
  <c r="R121" i="9"/>
  <c r="P121" i="9"/>
  <c r="J121" i="9"/>
  <c r="J97" i="9" s="1"/>
  <c r="P120" i="9"/>
  <c r="F117" i="9"/>
  <c r="J116" i="9"/>
  <c r="F116" i="9"/>
  <c r="J114" i="9"/>
  <c r="F114" i="9"/>
  <c r="E112" i="9"/>
  <c r="F92" i="9"/>
  <c r="F91" i="9"/>
  <c r="J89" i="9"/>
  <c r="F89" i="9"/>
  <c r="E87" i="9"/>
  <c r="J37" i="9"/>
  <c r="J36" i="9"/>
  <c r="J35" i="9"/>
  <c r="F34" i="9"/>
  <c r="J24" i="9"/>
  <c r="E24" i="9"/>
  <c r="J117" i="9" s="1"/>
  <c r="J23" i="9"/>
  <c r="J21" i="9"/>
  <c r="E21" i="9"/>
  <c r="J91" i="9" s="1"/>
  <c r="J20" i="9"/>
  <c r="J12" i="9"/>
  <c r="E7" i="9"/>
  <c r="E110" i="9" s="1"/>
  <c r="J96" i="9" l="1"/>
  <c r="J30" i="9"/>
  <c r="F33" i="9"/>
  <c r="J33" i="9"/>
  <c r="J92" i="9"/>
  <c r="E85" i="9"/>
  <c r="J39" i="9" l="1"/>
  <c r="BK121" i="8" l="1"/>
  <c r="BK120" i="8" s="1"/>
  <c r="BI121" i="8"/>
  <c r="BH121" i="8"/>
  <c r="BG121" i="8"/>
  <c r="F35" i="8" s="1"/>
  <c r="BF121" i="8"/>
  <c r="T121" i="8"/>
  <c r="R121" i="8"/>
  <c r="P121" i="8"/>
  <c r="P120" i="8" s="1"/>
  <c r="P119" i="8" s="1"/>
  <c r="P118" i="8" s="1"/>
  <c r="J121" i="8"/>
  <c r="BE121" i="8" s="1"/>
  <c r="T120" i="8"/>
  <c r="R120" i="8"/>
  <c r="R119" i="8" s="1"/>
  <c r="R118" i="8" s="1"/>
  <c r="T119" i="8"/>
  <c r="T118" i="8" s="1"/>
  <c r="F115" i="8"/>
  <c r="F114" i="8"/>
  <c r="F112" i="8"/>
  <c r="E110" i="8"/>
  <c r="J92" i="8"/>
  <c r="F92" i="8"/>
  <c r="F91" i="8"/>
  <c r="J89" i="8"/>
  <c r="F89" i="8"/>
  <c r="E87" i="8"/>
  <c r="J37" i="8"/>
  <c r="F37" i="8"/>
  <c r="J36" i="8"/>
  <c r="F36" i="8"/>
  <c r="J35" i="8"/>
  <c r="J34" i="8"/>
  <c r="F34" i="8"/>
  <c r="J24" i="8"/>
  <c r="E24" i="8"/>
  <c r="J115" i="8" s="1"/>
  <c r="J23" i="8"/>
  <c r="J21" i="8"/>
  <c r="E21" i="8"/>
  <c r="J114" i="8" s="1"/>
  <c r="J20" i="8"/>
  <c r="J12" i="8"/>
  <c r="J112" i="8" s="1"/>
  <c r="E7" i="8"/>
  <c r="E85" i="8" s="1"/>
  <c r="J33" i="8" l="1"/>
  <c r="F33" i="8"/>
  <c r="BK119" i="8"/>
  <c r="J120" i="8"/>
  <c r="J98" i="8" s="1"/>
  <c r="J91" i="8"/>
  <c r="E108" i="8"/>
  <c r="BK118" i="8" l="1"/>
  <c r="J118" i="8" s="1"/>
  <c r="J119" i="8"/>
  <c r="J97" i="8" s="1"/>
  <c r="J30" i="8" l="1"/>
  <c r="J39" i="8" s="1"/>
  <c r="J96" i="8"/>
  <c r="BK121" i="7" l="1"/>
  <c r="BK120" i="7" s="1"/>
  <c r="BI121" i="7"/>
  <c r="BH121" i="7"/>
  <c r="BG121" i="7"/>
  <c r="F35" i="7" s="1"/>
  <c r="BF121" i="7"/>
  <c r="T121" i="7"/>
  <c r="R121" i="7"/>
  <c r="R120" i="7" s="1"/>
  <c r="R119" i="7" s="1"/>
  <c r="R118" i="7" s="1"/>
  <c r="P121" i="7"/>
  <c r="P120" i="7" s="1"/>
  <c r="P119" i="7" s="1"/>
  <c r="P118" i="7" s="1"/>
  <c r="J121" i="7"/>
  <c r="BE121" i="7" s="1"/>
  <c r="T120" i="7"/>
  <c r="T119" i="7" s="1"/>
  <c r="T118" i="7" s="1"/>
  <c r="F115" i="7"/>
  <c r="F114" i="7"/>
  <c r="F112" i="7"/>
  <c r="E110" i="7"/>
  <c r="J92" i="7"/>
  <c r="F92" i="7"/>
  <c r="F91" i="7"/>
  <c r="J89" i="7"/>
  <c r="F89" i="7"/>
  <c r="E87" i="7"/>
  <c r="J37" i="7"/>
  <c r="F37" i="7"/>
  <c r="J36" i="7"/>
  <c r="F36" i="7"/>
  <c r="J35" i="7"/>
  <c r="J34" i="7"/>
  <c r="F34" i="7"/>
  <c r="J24" i="7"/>
  <c r="E24" i="7"/>
  <c r="J115" i="7" s="1"/>
  <c r="J23" i="7"/>
  <c r="J21" i="7"/>
  <c r="E21" i="7"/>
  <c r="J114" i="7" s="1"/>
  <c r="J20" i="7"/>
  <c r="J12" i="7"/>
  <c r="J112" i="7" s="1"/>
  <c r="E7" i="7"/>
  <c r="E108" i="7" s="1"/>
  <c r="J33" i="7" l="1"/>
  <c r="F33" i="7"/>
  <c r="BK119" i="7"/>
  <c r="J120" i="7"/>
  <c r="J98" i="7" s="1"/>
  <c r="E85" i="7"/>
  <c r="J91" i="7"/>
  <c r="BK118" i="7" l="1"/>
  <c r="J118" i="7" s="1"/>
  <c r="J119" i="7"/>
  <c r="J97" i="7" s="1"/>
  <c r="J96" i="7" l="1"/>
  <c r="J30" i="7"/>
  <c r="J39" i="7" s="1"/>
  <c r="BK274" i="6" l="1"/>
  <c r="BI274" i="6"/>
  <c r="BH274" i="6"/>
  <c r="BG274" i="6"/>
  <c r="BF274" i="6"/>
  <c r="T274" i="6"/>
  <c r="R274" i="6"/>
  <c r="R273" i="6" s="1"/>
  <c r="P274" i="6"/>
  <c r="J274" i="6"/>
  <c r="BE274" i="6" s="1"/>
  <c r="BK273" i="6"/>
  <c r="T273" i="6"/>
  <c r="P273" i="6"/>
  <c r="J273" i="6"/>
  <c r="BK271" i="6"/>
  <c r="BI271" i="6"/>
  <c r="BH271" i="6"/>
  <c r="BG271" i="6"/>
  <c r="BF271" i="6"/>
  <c r="T271" i="6"/>
  <c r="R271" i="6"/>
  <c r="P271" i="6"/>
  <c r="J271" i="6"/>
  <c r="BE271" i="6" s="1"/>
  <c r="BK269" i="6"/>
  <c r="BI269" i="6"/>
  <c r="BH269" i="6"/>
  <c r="BG269" i="6"/>
  <c r="BF269" i="6"/>
  <c r="T269" i="6"/>
  <c r="T268" i="6" s="1"/>
  <c r="R269" i="6"/>
  <c r="P269" i="6"/>
  <c r="P268" i="6" s="1"/>
  <c r="J269" i="6"/>
  <c r="BE269" i="6" s="1"/>
  <c r="BK268" i="6"/>
  <c r="R268" i="6"/>
  <c r="J268" i="6"/>
  <c r="J115" i="6" s="1"/>
  <c r="BK267" i="6"/>
  <c r="BI267" i="6"/>
  <c r="BH267" i="6"/>
  <c r="BG267" i="6"/>
  <c r="BF267" i="6"/>
  <c r="T267" i="6"/>
  <c r="R267" i="6"/>
  <c r="P267" i="6"/>
  <c r="J267" i="6"/>
  <c r="BE267" i="6" s="1"/>
  <c r="BK266" i="6"/>
  <c r="BI266" i="6"/>
  <c r="BH266" i="6"/>
  <c r="BG266" i="6"/>
  <c r="BF266" i="6"/>
  <c r="T266" i="6"/>
  <c r="R266" i="6"/>
  <c r="P266" i="6"/>
  <c r="J266" i="6"/>
  <c r="BE266" i="6" s="1"/>
  <c r="BK265" i="6"/>
  <c r="BI265" i="6"/>
  <c r="BH265" i="6"/>
  <c r="BG265" i="6"/>
  <c r="BF265" i="6"/>
  <c r="T265" i="6"/>
  <c r="R265" i="6"/>
  <c r="P265" i="6"/>
  <c r="J265" i="6"/>
  <c r="BE265" i="6" s="1"/>
  <c r="BK264" i="6"/>
  <c r="BI264" i="6"/>
  <c r="BH264" i="6"/>
  <c r="BG264" i="6"/>
  <c r="BF264" i="6"/>
  <c r="BE264" i="6"/>
  <c r="T264" i="6"/>
  <c r="R264" i="6"/>
  <c r="P264" i="6"/>
  <c r="J264" i="6"/>
  <c r="BK263" i="6"/>
  <c r="BI263" i="6"/>
  <c r="BH263" i="6"/>
  <c r="BG263" i="6"/>
  <c r="BF263" i="6"/>
  <c r="T263" i="6"/>
  <c r="R263" i="6"/>
  <c r="R262" i="6" s="1"/>
  <c r="P263" i="6"/>
  <c r="J263" i="6"/>
  <c r="BE263" i="6" s="1"/>
  <c r="BK262" i="6"/>
  <c r="T262" i="6"/>
  <c r="P262" i="6"/>
  <c r="J262" i="6"/>
  <c r="BK261" i="6"/>
  <c r="BI261" i="6"/>
  <c r="BH261" i="6"/>
  <c r="BG261" i="6"/>
  <c r="BF261" i="6"/>
  <c r="T261" i="6"/>
  <c r="R261" i="6"/>
  <c r="P261" i="6"/>
  <c r="J261" i="6"/>
  <c r="BE261" i="6" s="1"/>
  <c r="BK260" i="6"/>
  <c r="BI260" i="6"/>
  <c r="BH260" i="6"/>
  <c r="BG260" i="6"/>
  <c r="BF260" i="6"/>
  <c r="T260" i="6"/>
  <c r="R260" i="6"/>
  <c r="P260" i="6"/>
  <c r="J260" i="6"/>
  <c r="BE260" i="6" s="1"/>
  <c r="BK258" i="6"/>
  <c r="BI258" i="6"/>
  <c r="BH258" i="6"/>
  <c r="BG258" i="6"/>
  <c r="BF258" i="6"/>
  <c r="T258" i="6"/>
  <c r="R258" i="6"/>
  <c r="P258" i="6"/>
  <c r="J258" i="6"/>
  <c r="BE258" i="6" s="1"/>
  <c r="BK257" i="6"/>
  <c r="BI257" i="6"/>
  <c r="BH257" i="6"/>
  <c r="BG257" i="6"/>
  <c r="BF257" i="6"/>
  <c r="T257" i="6"/>
  <c r="R257" i="6"/>
  <c r="P257" i="6"/>
  <c r="J257" i="6"/>
  <c r="BE257" i="6" s="1"/>
  <c r="BK256" i="6"/>
  <c r="BI256" i="6"/>
  <c r="BH256" i="6"/>
  <c r="BG256" i="6"/>
  <c r="BF256" i="6"/>
  <c r="T256" i="6"/>
  <c r="R256" i="6"/>
  <c r="P256" i="6"/>
  <c r="J256" i="6"/>
  <c r="BE256" i="6" s="1"/>
  <c r="BK255" i="6"/>
  <c r="BI255" i="6"/>
  <c r="BH255" i="6"/>
  <c r="BG255" i="6"/>
  <c r="BF255" i="6"/>
  <c r="T255" i="6"/>
  <c r="R255" i="6"/>
  <c r="P255" i="6"/>
  <c r="J255" i="6"/>
  <c r="BE255" i="6" s="1"/>
  <c r="BK254" i="6"/>
  <c r="BI254" i="6"/>
  <c r="BH254" i="6"/>
  <c r="BG254" i="6"/>
  <c r="BF254" i="6"/>
  <c r="T254" i="6"/>
  <c r="R254" i="6"/>
  <c r="P254" i="6"/>
  <c r="J254" i="6"/>
  <c r="BE254" i="6" s="1"/>
  <c r="BK253" i="6"/>
  <c r="BI253" i="6"/>
  <c r="BH253" i="6"/>
  <c r="BG253" i="6"/>
  <c r="BF253" i="6"/>
  <c r="T253" i="6"/>
  <c r="R253" i="6"/>
  <c r="P253" i="6"/>
  <c r="J253" i="6"/>
  <c r="BE253" i="6" s="1"/>
  <c r="BK251" i="6"/>
  <c r="BI251" i="6"/>
  <c r="BH251" i="6"/>
  <c r="BG251" i="6"/>
  <c r="BF251" i="6"/>
  <c r="T251" i="6"/>
  <c r="R251" i="6"/>
  <c r="P251" i="6"/>
  <c r="J251" i="6"/>
  <c r="BE251" i="6" s="1"/>
  <c r="BK250" i="6"/>
  <c r="BI250" i="6"/>
  <c r="BH250" i="6"/>
  <c r="BG250" i="6"/>
  <c r="BF250" i="6"/>
  <c r="T250" i="6"/>
  <c r="R250" i="6"/>
  <c r="P250" i="6"/>
  <c r="J250" i="6"/>
  <c r="BE250" i="6" s="1"/>
  <c r="BK248" i="6"/>
  <c r="BI248" i="6"/>
  <c r="BH248" i="6"/>
  <c r="BG248" i="6"/>
  <c r="BF248" i="6"/>
  <c r="T248" i="6"/>
  <c r="R248" i="6"/>
  <c r="P248" i="6"/>
  <c r="J248" i="6"/>
  <c r="BE248" i="6" s="1"/>
  <c r="BK245" i="6"/>
  <c r="BI245" i="6"/>
  <c r="BH245" i="6"/>
  <c r="BG245" i="6"/>
  <c r="BF245" i="6"/>
  <c r="T245" i="6"/>
  <c r="R245" i="6"/>
  <c r="P245" i="6"/>
  <c r="J245" i="6"/>
  <c r="BE245" i="6" s="1"/>
  <c r="BK244" i="6"/>
  <c r="BK243" i="6" s="1"/>
  <c r="BI244" i="6"/>
  <c r="BH244" i="6"/>
  <c r="BG244" i="6"/>
  <c r="BF244" i="6"/>
  <c r="T244" i="6"/>
  <c r="T243" i="6" s="1"/>
  <c r="T242" i="6" s="1"/>
  <c r="R244" i="6"/>
  <c r="P244" i="6"/>
  <c r="P243" i="6" s="1"/>
  <c r="P242" i="6" s="1"/>
  <c r="J244" i="6"/>
  <c r="BE244" i="6" s="1"/>
  <c r="R243" i="6"/>
  <c r="R242" i="6" s="1"/>
  <c r="BK241" i="6"/>
  <c r="BI241" i="6"/>
  <c r="BH241" i="6"/>
  <c r="BG241" i="6"/>
  <c r="BF241" i="6"/>
  <c r="T241" i="6"/>
  <c r="R241" i="6"/>
  <c r="P241" i="6"/>
  <c r="J241" i="6"/>
  <c r="BE241" i="6" s="1"/>
  <c r="BK240" i="6"/>
  <c r="BI240" i="6"/>
  <c r="BH240" i="6"/>
  <c r="BG240" i="6"/>
  <c r="BF240" i="6"/>
  <c r="T240" i="6"/>
  <c r="T239" i="6" s="1"/>
  <c r="R240" i="6"/>
  <c r="P240" i="6"/>
  <c r="P239" i="6" s="1"/>
  <c r="J240" i="6"/>
  <c r="BE240" i="6" s="1"/>
  <c r="BK239" i="6"/>
  <c r="J239" i="6" s="1"/>
  <c r="J111" i="6" s="1"/>
  <c r="R239" i="6"/>
  <c r="BK238" i="6"/>
  <c r="BI238" i="6"/>
  <c r="BH238" i="6"/>
  <c r="BG238" i="6"/>
  <c r="BF238" i="6"/>
  <c r="T238" i="6"/>
  <c r="R238" i="6"/>
  <c r="P238" i="6"/>
  <c r="J238" i="6"/>
  <c r="BE238" i="6" s="1"/>
  <c r="BK237" i="6"/>
  <c r="BI237" i="6"/>
  <c r="BH237" i="6"/>
  <c r="BG237" i="6"/>
  <c r="BF237" i="6"/>
  <c r="BE237" i="6"/>
  <c r="T237" i="6"/>
  <c r="R237" i="6"/>
  <c r="P237" i="6"/>
  <c r="J237" i="6"/>
  <c r="BK236" i="6"/>
  <c r="BI236" i="6"/>
  <c r="BH236" i="6"/>
  <c r="BG236" i="6"/>
  <c r="BF236" i="6"/>
  <c r="T236" i="6"/>
  <c r="R236" i="6"/>
  <c r="P236" i="6"/>
  <c r="J236" i="6"/>
  <c r="BE236" i="6" s="1"/>
  <c r="BK235" i="6"/>
  <c r="BI235" i="6"/>
  <c r="BH235" i="6"/>
  <c r="BG235" i="6"/>
  <c r="BF235" i="6"/>
  <c r="BE235" i="6"/>
  <c r="T235" i="6"/>
  <c r="R235" i="6"/>
  <c r="R234" i="6" s="1"/>
  <c r="P235" i="6"/>
  <c r="J235" i="6"/>
  <c r="BK234" i="6"/>
  <c r="T234" i="6"/>
  <c r="P234" i="6"/>
  <c r="J234" i="6"/>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9" i="6"/>
  <c r="BI229" i="6"/>
  <c r="BH229" i="6"/>
  <c r="BG229" i="6"/>
  <c r="BF229" i="6"/>
  <c r="T229" i="6"/>
  <c r="R229" i="6"/>
  <c r="P229" i="6"/>
  <c r="J229" i="6"/>
  <c r="BE229" i="6" s="1"/>
  <c r="BK228" i="6"/>
  <c r="BI228" i="6"/>
  <c r="BH228" i="6"/>
  <c r="BG228" i="6"/>
  <c r="BF228" i="6"/>
  <c r="T228" i="6"/>
  <c r="R228" i="6"/>
  <c r="P228" i="6"/>
  <c r="J228" i="6"/>
  <c r="BE228" i="6" s="1"/>
  <c r="BK226" i="6"/>
  <c r="BI226" i="6"/>
  <c r="BH226" i="6"/>
  <c r="BG226" i="6"/>
  <c r="BF226" i="6"/>
  <c r="T226" i="6"/>
  <c r="R226" i="6"/>
  <c r="P226" i="6"/>
  <c r="J226" i="6"/>
  <c r="BE226" i="6" s="1"/>
  <c r="BK225" i="6"/>
  <c r="BI225" i="6"/>
  <c r="BH225" i="6"/>
  <c r="BG225" i="6"/>
  <c r="BF225" i="6"/>
  <c r="T225" i="6"/>
  <c r="R225" i="6"/>
  <c r="P225" i="6"/>
  <c r="J225" i="6"/>
  <c r="BE225" i="6" s="1"/>
  <c r="BK223" i="6"/>
  <c r="BI223" i="6"/>
  <c r="BH223" i="6"/>
  <c r="BG223" i="6"/>
  <c r="BF223" i="6"/>
  <c r="T223" i="6"/>
  <c r="R223" i="6"/>
  <c r="P223" i="6"/>
  <c r="J223" i="6"/>
  <c r="BE223" i="6" s="1"/>
  <c r="BK220" i="6"/>
  <c r="BI220" i="6"/>
  <c r="BH220" i="6"/>
  <c r="BG220" i="6"/>
  <c r="BF220" i="6"/>
  <c r="T220" i="6"/>
  <c r="T219" i="6" s="1"/>
  <c r="T218" i="6" s="1"/>
  <c r="R220" i="6"/>
  <c r="P220" i="6"/>
  <c r="P219" i="6" s="1"/>
  <c r="P218" i="6" s="1"/>
  <c r="J220" i="6"/>
  <c r="BE220" i="6" s="1"/>
  <c r="BK219" i="6"/>
  <c r="BK218" i="6" s="1"/>
  <c r="J218" i="6" s="1"/>
  <c r="J108" i="6" s="1"/>
  <c r="R219" i="6"/>
  <c r="R218" i="6" s="1"/>
  <c r="BK216" i="6"/>
  <c r="BI216" i="6"/>
  <c r="BH216" i="6"/>
  <c r="BG216" i="6"/>
  <c r="BF216" i="6"/>
  <c r="T216" i="6"/>
  <c r="R216" i="6"/>
  <c r="P216" i="6"/>
  <c r="J216" i="6"/>
  <c r="BE216" i="6" s="1"/>
  <c r="BK214" i="6"/>
  <c r="BI214" i="6"/>
  <c r="BH214" i="6"/>
  <c r="BG214" i="6"/>
  <c r="BF214" i="6"/>
  <c r="T214" i="6"/>
  <c r="R214" i="6"/>
  <c r="P214" i="6"/>
  <c r="J214" i="6"/>
  <c r="BE214" i="6" s="1"/>
  <c r="BK212" i="6"/>
  <c r="BI212" i="6"/>
  <c r="BH212" i="6"/>
  <c r="BG212" i="6"/>
  <c r="BF212" i="6"/>
  <c r="T212" i="6"/>
  <c r="R212" i="6"/>
  <c r="P212" i="6"/>
  <c r="J212" i="6"/>
  <c r="BE212" i="6" s="1"/>
  <c r="BK210" i="6"/>
  <c r="BK209" i="6" s="1"/>
  <c r="J209" i="6" s="1"/>
  <c r="J107" i="6" s="1"/>
  <c r="BI210" i="6"/>
  <c r="BH210" i="6"/>
  <c r="BG210" i="6"/>
  <c r="BF210" i="6"/>
  <c r="T210" i="6"/>
  <c r="T209" i="6" s="1"/>
  <c r="R210" i="6"/>
  <c r="P210" i="6"/>
  <c r="P209" i="6" s="1"/>
  <c r="J210" i="6"/>
  <c r="BE210" i="6" s="1"/>
  <c r="R209" i="6"/>
  <c r="BK207" i="6"/>
  <c r="BI207" i="6"/>
  <c r="BH207" i="6"/>
  <c r="BG207" i="6"/>
  <c r="BF207" i="6"/>
  <c r="T207" i="6"/>
  <c r="R207" i="6"/>
  <c r="P207" i="6"/>
  <c r="J207" i="6"/>
  <c r="BE207" i="6" s="1"/>
  <c r="BK205" i="6"/>
  <c r="BI205" i="6"/>
  <c r="BH205" i="6"/>
  <c r="BG205" i="6"/>
  <c r="BF205" i="6"/>
  <c r="T205" i="6"/>
  <c r="R205" i="6"/>
  <c r="P205" i="6"/>
  <c r="J205" i="6"/>
  <c r="BE205" i="6" s="1"/>
  <c r="BK204" i="6"/>
  <c r="BI204" i="6"/>
  <c r="BH204" i="6"/>
  <c r="BG204" i="6"/>
  <c r="BF204" i="6"/>
  <c r="T204" i="6"/>
  <c r="R204" i="6"/>
  <c r="P204" i="6"/>
  <c r="J204" i="6"/>
  <c r="BE204" i="6" s="1"/>
  <c r="BK202" i="6"/>
  <c r="BI202" i="6"/>
  <c r="BH202" i="6"/>
  <c r="BG202" i="6"/>
  <c r="BF202" i="6"/>
  <c r="T202" i="6"/>
  <c r="R202" i="6"/>
  <c r="P202" i="6"/>
  <c r="J202" i="6"/>
  <c r="BE202" i="6" s="1"/>
  <c r="BK201" i="6"/>
  <c r="BI201" i="6"/>
  <c r="BH201" i="6"/>
  <c r="BG201" i="6"/>
  <c r="BF201" i="6"/>
  <c r="BE201" i="6"/>
  <c r="T201" i="6"/>
  <c r="R201" i="6"/>
  <c r="R200" i="6" s="1"/>
  <c r="P201" i="6"/>
  <c r="J201" i="6"/>
  <c r="BK200" i="6"/>
  <c r="T200" i="6"/>
  <c r="P200" i="6"/>
  <c r="J200" i="6"/>
  <c r="BK198" i="6"/>
  <c r="BI198" i="6"/>
  <c r="BH198" i="6"/>
  <c r="BG198" i="6"/>
  <c r="BF198" i="6"/>
  <c r="T198" i="6"/>
  <c r="R198" i="6"/>
  <c r="P198" i="6"/>
  <c r="J198" i="6"/>
  <c r="BE198" i="6" s="1"/>
  <c r="BK194" i="6"/>
  <c r="BI194" i="6"/>
  <c r="BH194" i="6"/>
  <c r="BG194" i="6"/>
  <c r="BF194" i="6"/>
  <c r="T194" i="6"/>
  <c r="R194" i="6"/>
  <c r="P194" i="6"/>
  <c r="J194" i="6"/>
  <c r="BE194" i="6" s="1"/>
  <c r="BK192" i="6"/>
  <c r="BI192" i="6"/>
  <c r="BH192" i="6"/>
  <c r="BG192" i="6"/>
  <c r="BF192" i="6"/>
  <c r="T192" i="6"/>
  <c r="T191" i="6" s="1"/>
  <c r="R192" i="6"/>
  <c r="P192" i="6"/>
  <c r="P191" i="6" s="1"/>
  <c r="J192" i="6"/>
  <c r="BE192" i="6" s="1"/>
  <c r="BK191" i="6"/>
  <c r="J191" i="6" s="1"/>
  <c r="J105" i="6" s="1"/>
  <c r="R191" i="6"/>
  <c r="BK189" i="6"/>
  <c r="BI189" i="6"/>
  <c r="BH189" i="6"/>
  <c r="BG189" i="6"/>
  <c r="BF189" i="6"/>
  <c r="T189" i="6"/>
  <c r="R189" i="6"/>
  <c r="P189" i="6"/>
  <c r="J189" i="6"/>
  <c r="BE189" i="6" s="1"/>
  <c r="BK185" i="6"/>
  <c r="BI185" i="6"/>
  <c r="BH185" i="6"/>
  <c r="BG185" i="6"/>
  <c r="BF185" i="6"/>
  <c r="T185" i="6"/>
  <c r="R185" i="6"/>
  <c r="R184" i="6" s="1"/>
  <c r="P185" i="6"/>
  <c r="J185" i="6"/>
  <c r="BE185" i="6" s="1"/>
  <c r="BK184" i="6"/>
  <c r="T184" i="6"/>
  <c r="P184" i="6"/>
  <c r="J184" i="6"/>
  <c r="BK183" i="6"/>
  <c r="BI183" i="6"/>
  <c r="BH183" i="6"/>
  <c r="BG183" i="6"/>
  <c r="BF183" i="6"/>
  <c r="T183" i="6"/>
  <c r="R183" i="6"/>
  <c r="P183" i="6"/>
  <c r="J183" i="6"/>
  <c r="BE183" i="6" s="1"/>
  <c r="BK182" i="6"/>
  <c r="BI182" i="6"/>
  <c r="BH182" i="6"/>
  <c r="BG182" i="6"/>
  <c r="BF182" i="6"/>
  <c r="T182" i="6"/>
  <c r="R182" i="6"/>
  <c r="P182" i="6"/>
  <c r="J182" i="6"/>
  <c r="BE182" i="6" s="1"/>
  <c r="BK181" i="6"/>
  <c r="BI181" i="6"/>
  <c r="BH181" i="6"/>
  <c r="BG181" i="6"/>
  <c r="BF181" i="6"/>
  <c r="T181" i="6"/>
  <c r="R181" i="6"/>
  <c r="P181" i="6"/>
  <c r="J181" i="6"/>
  <c r="BE181" i="6" s="1"/>
  <c r="BK180" i="6"/>
  <c r="BI180" i="6"/>
  <c r="BH180" i="6"/>
  <c r="BG180" i="6"/>
  <c r="BF180" i="6"/>
  <c r="T180" i="6"/>
  <c r="R180" i="6"/>
  <c r="P180" i="6"/>
  <c r="J180" i="6"/>
  <c r="BE180" i="6" s="1"/>
  <c r="BK179" i="6"/>
  <c r="BI179" i="6"/>
  <c r="BH179" i="6"/>
  <c r="BG179" i="6"/>
  <c r="BF179" i="6"/>
  <c r="T179" i="6"/>
  <c r="R179" i="6"/>
  <c r="P179" i="6"/>
  <c r="J179" i="6"/>
  <c r="BE179" i="6" s="1"/>
  <c r="BK177" i="6"/>
  <c r="BI177" i="6"/>
  <c r="BH177" i="6"/>
  <c r="BG177" i="6"/>
  <c r="BF177" i="6"/>
  <c r="T177" i="6"/>
  <c r="R177" i="6"/>
  <c r="P177" i="6"/>
  <c r="J177" i="6"/>
  <c r="BE177" i="6" s="1"/>
  <c r="BK176" i="6"/>
  <c r="BI176" i="6"/>
  <c r="BH176" i="6"/>
  <c r="BG176" i="6"/>
  <c r="BF176" i="6"/>
  <c r="T176" i="6"/>
  <c r="R176" i="6"/>
  <c r="P176" i="6"/>
  <c r="J176" i="6"/>
  <c r="BE176" i="6" s="1"/>
  <c r="BK174" i="6"/>
  <c r="BI174" i="6"/>
  <c r="BH174" i="6"/>
  <c r="BG174" i="6"/>
  <c r="BF174" i="6"/>
  <c r="T174" i="6"/>
  <c r="R174" i="6"/>
  <c r="P174" i="6"/>
  <c r="J174" i="6"/>
  <c r="BE174" i="6" s="1"/>
  <c r="BK170" i="6"/>
  <c r="BI170" i="6"/>
  <c r="BH170" i="6"/>
  <c r="BG170" i="6"/>
  <c r="BF170" i="6"/>
  <c r="T170" i="6"/>
  <c r="T169" i="6" s="1"/>
  <c r="R170" i="6"/>
  <c r="P170" i="6"/>
  <c r="P169" i="6" s="1"/>
  <c r="J170" i="6"/>
  <c r="BE170" i="6" s="1"/>
  <c r="BK169" i="6"/>
  <c r="BK168" i="6" s="1"/>
  <c r="J168" i="6" s="1"/>
  <c r="J102" i="6" s="1"/>
  <c r="R169" i="6"/>
  <c r="R168" i="6" s="1"/>
  <c r="BK167" i="6"/>
  <c r="BI167" i="6"/>
  <c r="BH167" i="6"/>
  <c r="F36" i="6" s="1"/>
  <c r="BG167" i="6"/>
  <c r="BF167" i="6"/>
  <c r="T167" i="6"/>
  <c r="R167" i="6"/>
  <c r="P167" i="6"/>
  <c r="J167" i="6"/>
  <c r="BE167" i="6" s="1"/>
  <c r="BK166" i="6"/>
  <c r="BK165" i="6" s="1"/>
  <c r="J165" i="6" s="1"/>
  <c r="J101" i="6" s="1"/>
  <c r="BI166" i="6"/>
  <c r="BH166" i="6"/>
  <c r="BG166" i="6"/>
  <c r="BF166" i="6"/>
  <c r="T166" i="6"/>
  <c r="T165" i="6" s="1"/>
  <c r="R166" i="6"/>
  <c r="P166" i="6"/>
  <c r="P165" i="6" s="1"/>
  <c r="J166" i="6"/>
  <c r="BE166" i="6" s="1"/>
  <c r="R165" i="6"/>
  <c r="BK164" i="6"/>
  <c r="BI164" i="6"/>
  <c r="BH164" i="6"/>
  <c r="BG164" i="6"/>
  <c r="BF164" i="6"/>
  <c r="BE164" i="6"/>
  <c r="T164" i="6"/>
  <c r="R164" i="6"/>
  <c r="P164" i="6"/>
  <c r="J164" i="6"/>
  <c r="BK162" i="6"/>
  <c r="BI162" i="6"/>
  <c r="BH162" i="6"/>
  <c r="BG162" i="6"/>
  <c r="BF162" i="6"/>
  <c r="T162" i="6"/>
  <c r="R162" i="6"/>
  <c r="P162" i="6"/>
  <c r="J162" i="6"/>
  <c r="BE162" i="6" s="1"/>
  <c r="BK161" i="6"/>
  <c r="BI161" i="6"/>
  <c r="BH161" i="6"/>
  <c r="BG161" i="6"/>
  <c r="BF161" i="6"/>
  <c r="BE161" i="6"/>
  <c r="T161" i="6"/>
  <c r="R161" i="6"/>
  <c r="P161" i="6"/>
  <c r="J161" i="6"/>
  <c r="BK160" i="6"/>
  <c r="BI160" i="6"/>
  <c r="BH160" i="6"/>
  <c r="BG160" i="6"/>
  <c r="BF160" i="6"/>
  <c r="T160" i="6"/>
  <c r="R160" i="6"/>
  <c r="P160" i="6"/>
  <c r="J160" i="6"/>
  <c r="BE160" i="6" s="1"/>
  <c r="BK159" i="6"/>
  <c r="BI159" i="6"/>
  <c r="BH159" i="6"/>
  <c r="BG159" i="6"/>
  <c r="BF159" i="6"/>
  <c r="T159" i="6"/>
  <c r="R159" i="6"/>
  <c r="P159" i="6"/>
  <c r="J159" i="6"/>
  <c r="BE159" i="6" s="1"/>
  <c r="BK158" i="6"/>
  <c r="BI158" i="6"/>
  <c r="BH158" i="6"/>
  <c r="BG158" i="6"/>
  <c r="BF158" i="6"/>
  <c r="T158" i="6"/>
  <c r="R158" i="6"/>
  <c r="P158" i="6"/>
  <c r="J158" i="6"/>
  <c r="BE158" i="6" s="1"/>
  <c r="BK157" i="6"/>
  <c r="BI157" i="6"/>
  <c r="BH157" i="6"/>
  <c r="BG157" i="6"/>
  <c r="BF157" i="6"/>
  <c r="T157" i="6"/>
  <c r="R157" i="6"/>
  <c r="P157" i="6"/>
  <c r="J157" i="6"/>
  <c r="BE157" i="6" s="1"/>
  <c r="BK155" i="6"/>
  <c r="BI155" i="6"/>
  <c r="BH155" i="6"/>
  <c r="BG155" i="6"/>
  <c r="BF155" i="6"/>
  <c r="T155" i="6"/>
  <c r="R155" i="6"/>
  <c r="R154" i="6" s="1"/>
  <c r="P155" i="6"/>
  <c r="J155" i="6"/>
  <c r="BE155" i="6" s="1"/>
  <c r="BK154" i="6"/>
  <c r="T154" i="6"/>
  <c r="P154" i="6"/>
  <c r="J154" i="6"/>
  <c r="BK152" i="6"/>
  <c r="BK151" i="6" s="1"/>
  <c r="BI152" i="6"/>
  <c r="BH152" i="6"/>
  <c r="BG152" i="6"/>
  <c r="BF152" i="6"/>
  <c r="F34" i="6" s="1"/>
  <c r="T152" i="6"/>
  <c r="T151" i="6" s="1"/>
  <c r="R152" i="6"/>
  <c r="P152" i="6"/>
  <c r="P151" i="6" s="1"/>
  <c r="J152" i="6"/>
  <c r="BE152" i="6" s="1"/>
  <c r="R151" i="6"/>
  <c r="BK150" i="6"/>
  <c r="BI150" i="6"/>
  <c r="BH150" i="6"/>
  <c r="BG150" i="6"/>
  <c r="BF150" i="6"/>
  <c r="T150" i="6"/>
  <c r="R150" i="6"/>
  <c r="P150" i="6"/>
  <c r="J150" i="6"/>
  <c r="BE150" i="6" s="1"/>
  <c r="BK149" i="6"/>
  <c r="BI149" i="6"/>
  <c r="BH149" i="6"/>
  <c r="BG149" i="6"/>
  <c r="BF149" i="6"/>
  <c r="T149" i="6"/>
  <c r="R149" i="6"/>
  <c r="P149" i="6"/>
  <c r="J149" i="6"/>
  <c r="BE149" i="6" s="1"/>
  <c r="BK148" i="6"/>
  <c r="BI148" i="6"/>
  <c r="BH148" i="6"/>
  <c r="BG148" i="6"/>
  <c r="BF148" i="6"/>
  <c r="T148" i="6"/>
  <c r="R148" i="6"/>
  <c r="P148" i="6"/>
  <c r="J148" i="6"/>
  <c r="BE148" i="6" s="1"/>
  <c r="BK146" i="6"/>
  <c r="BI146" i="6"/>
  <c r="BH146" i="6"/>
  <c r="BG146" i="6"/>
  <c r="BF146" i="6"/>
  <c r="T146" i="6"/>
  <c r="R146" i="6"/>
  <c r="P146" i="6"/>
  <c r="J146" i="6"/>
  <c r="BE146" i="6" s="1"/>
  <c r="BK145" i="6"/>
  <c r="BI145" i="6"/>
  <c r="BH145" i="6"/>
  <c r="BG145" i="6"/>
  <c r="BF145" i="6"/>
  <c r="T145" i="6"/>
  <c r="R145" i="6"/>
  <c r="P145" i="6"/>
  <c r="J145" i="6"/>
  <c r="BE145" i="6" s="1"/>
  <c r="BK143" i="6"/>
  <c r="BI143" i="6"/>
  <c r="BH143" i="6"/>
  <c r="BG143" i="6"/>
  <c r="F35" i="6" s="1"/>
  <c r="BF143" i="6"/>
  <c r="T143" i="6"/>
  <c r="R143" i="6"/>
  <c r="P143" i="6"/>
  <c r="J143" i="6"/>
  <c r="BE143" i="6" s="1"/>
  <c r="BK139" i="6"/>
  <c r="BI139" i="6"/>
  <c r="F37" i="6" s="1"/>
  <c r="BH139" i="6"/>
  <c r="BG139" i="6"/>
  <c r="BF139" i="6"/>
  <c r="T139" i="6"/>
  <c r="R139" i="6"/>
  <c r="R138" i="6" s="1"/>
  <c r="R137" i="6" s="1"/>
  <c r="R136" i="6" s="1"/>
  <c r="P139" i="6"/>
  <c r="J139" i="6"/>
  <c r="BE139" i="6" s="1"/>
  <c r="BK138" i="6"/>
  <c r="T138" i="6"/>
  <c r="T137" i="6" s="1"/>
  <c r="P138" i="6"/>
  <c r="P137" i="6" s="1"/>
  <c r="J138" i="6"/>
  <c r="J133" i="6"/>
  <c r="F133" i="6"/>
  <c r="F132" i="6"/>
  <c r="J130" i="6"/>
  <c r="F130" i="6"/>
  <c r="E128" i="6"/>
  <c r="J116" i="6"/>
  <c r="J114" i="6"/>
  <c r="J110" i="6"/>
  <c r="J106" i="6"/>
  <c r="J104" i="6"/>
  <c r="J100" i="6"/>
  <c r="J98" i="6"/>
  <c r="F92" i="6"/>
  <c r="F91" i="6"/>
  <c r="J89" i="6"/>
  <c r="F89" i="6"/>
  <c r="E87" i="6"/>
  <c r="E85" i="6"/>
  <c r="J37" i="6"/>
  <c r="J36" i="6"/>
  <c r="J35" i="6"/>
  <c r="J34" i="6"/>
  <c r="J24" i="6"/>
  <c r="E24" i="6"/>
  <c r="J92" i="6" s="1"/>
  <c r="J23" i="6"/>
  <c r="J21" i="6"/>
  <c r="E21" i="6"/>
  <c r="J132" i="6" s="1"/>
  <c r="J20" i="6"/>
  <c r="E7" i="6"/>
  <c r="E126" i="6" s="1"/>
  <c r="T168" i="6" l="1"/>
  <c r="T136" i="6"/>
  <c r="J151" i="6"/>
  <c r="J99" i="6" s="1"/>
  <c r="BK137" i="6"/>
  <c r="J33" i="6"/>
  <c r="F33" i="6"/>
  <c r="P168" i="6"/>
  <c r="P136" i="6" s="1"/>
  <c r="J243" i="6"/>
  <c r="J113" i="6" s="1"/>
  <c r="BK242" i="6"/>
  <c r="J242" i="6" s="1"/>
  <c r="J112" i="6" s="1"/>
  <c r="J169" i="6"/>
  <c r="J103" i="6" s="1"/>
  <c r="J91" i="6"/>
  <c r="J219" i="6"/>
  <c r="J109" i="6" s="1"/>
  <c r="J137" i="6" l="1"/>
  <c r="J97" i="6" s="1"/>
  <c r="BK136" i="6"/>
  <c r="J136" i="6" s="1"/>
  <c r="J30" i="6" l="1"/>
  <c r="J39" i="6" s="1"/>
  <c r="J96" i="6"/>
  <c r="BK119" i="5" l="1"/>
  <c r="BI119" i="5"/>
  <c r="F37" i="5" s="1"/>
  <c r="BH119" i="5"/>
  <c r="BG119" i="5"/>
  <c r="F35" i="5" s="1"/>
  <c r="BF119" i="5"/>
  <c r="T119" i="5"/>
  <c r="R119" i="5"/>
  <c r="R118" i="5" s="1"/>
  <c r="R117" i="5" s="1"/>
  <c r="P119" i="5"/>
  <c r="J119" i="5"/>
  <c r="BE119" i="5" s="1"/>
  <c r="BK118" i="5"/>
  <c r="T118" i="5"/>
  <c r="T117" i="5" s="1"/>
  <c r="P118" i="5"/>
  <c r="J118" i="5"/>
  <c r="J97" i="5" s="1"/>
  <c r="BK117" i="5"/>
  <c r="P117" i="5"/>
  <c r="J117" i="5"/>
  <c r="J96" i="5" s="1"/>
  <c r="F114" i="5"/>
  <c r="F113" i="5"/>
  <c r="F111" i="5"/>
  <c r="E109" i="5"/>
  <c r="E107" i="5"/>
  <c r="F92" i="5"/>
  <c r="F91" i="5"/>
  <c r="J89" i="5"/>
  <c r="F89" i="5"/>
  <c r="E87" i="5"/>
  <c r="J37" i="5"/>
  <c r="J36" i="5"/>
  <c r="F36" i="5"/>
  <c r="J35" i="5"/>
  <c r="J34" i="5"/>
  <c r="F34" i="5"/>
  <c r="J24" i="5"/>
  <c r="E24" i="5"/>
  <c r="J114" i="5" s="1"/>
  <c r="J23" i="5"/>
  <c r="J21" i="5"/>
  <c r="E21" i="5"/>
  <c r="J91" i="5" s="1"/>
  <c r="J20" i="5"/>
  <c r="J12" i="5"/>
  <c r="J111" i="5" s="1"/>
  <c r="E7" i="5"/>
  <c r="E85" i="5" s="1"/>
  <c r="F33" i="5" l="1"/>
  <c r="J33" i="5"/>
  <c r="J92" i="5"/>
  <c r="J113" i="5"/>
  <c r="J30" i="5"/>
  <c r="J39" i="5" s="1"/>
  <c r="A2" i="1" l="1" a="1"/>
  <c r="A2" i="1" s="1"/>
  <c r="C37" i="1"/>
  <c r="E37" i="1"/>
  <c r="A2" i="2" a="1"/>
  <c r="A2" i="2" s="1"/>
  <c r="B2" i="2"/>
  <c r="B5" i="2"/>
  <c r="B6" i="2"/>
  <c r="G6" i="2"/>
  <c r="B7" i="2"/>
  <c r="B8" i="2"/>
  <c r="B9" i="2"/>
  <c r="B10" i="2"/>
  <c r="B11" i="2"/>
  <c r="B12" i="2"/>
  <c r="B13" i="2"/>
  <c r="B14" i="2"/>
  <c r="B15" i="2"/>
  <c r="B16" i="2"/>
  <c r="B17" i="2"/>
  <c r="B18" i="2"/>
  <c r="B19" i="2"/>
  <c r="B20" i="2"/>
  <c r="B21" i="2"/>
  <c r="E21" i="2"/>
  <c r="B22" i="2"/>
  <c r="B23" i="2"/>
  <c r="B24" i="2"/>
  <c r="B25" i="2"/>
  <c r="B26" i="2"/>
  <c r="B27" i="2"/>
  <c r="B28" i="2"/>
  <c r="G28" i="2"/>
  <c r="B29" i="2"/>
  <c r="B30" i="2"/>
  <c r="G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F2" i="3"/>
  <c r="Y6" i="3"/>
  <c r="Y5" i="3" s="1"/>
  <c r="G5" i="2" s="1"/>
  <c r="O7" i="3"/>
  <c r="Q7" i="3"/>
  <c r="S7" i="3"/>
  <c r="H10" i="3"/>
  <c r="H11" i="3"/>
  <c r="O12" i="3"/>
  <c r="U12" i="3" s="1"/>
  <c r="V12" i="3" s="1"/>
  <c r="Q12" i="3"/>
  <c r="S12" i="3"/>
  <c r="H15" i="3"/>
  <c r="H16" i="3" s="1"/>
  <c r="O17" i="3"/>
  <c r="U17" i="3" s="1"/>
  <c r="V17" i="3" s="1"/>
  <c r="Q17" i="3"/>
  <c r="S17" i="3"/>
  <c r="H20" i="3"/>
  <c r="H21" i="3"/>
  <c r="O22" i="3"/>
  <c r="U22" i="3" s="1"/>
  <c r="V22" i="3" s="1"/>
  <c r="Q22" i="3"/>
  <c r="S22" i="3"/>
  <c r="H25" i="3"/>
  <c r="H26" i="3" s="1"/>
  <c r="O27" i="3"/>
  <c r="U27" i="3" s="1"/>
  <c r="V27" i="3" s="1"/>
  <c r="Q27" i="3"/>
  <c r="S27" i="3"/>
  <c r="H30" i="3"/>
  <c r="H31" i="3" s="1"/>
  <c r="O32" i="3"/>
  <c r="U32" i="3" s="1"/>
  <c r="V32" i="3" s="1"/>
  <c r="Q32" i="3"/>
  <c r="S32" i="3"/>
  <c r="H35" i="3"/>
  <c r="H36" i="3" s="1"/>
  <c r="O37" i="3"/>
  <c r="U37" i="3" s="1"/>
  <c r="V37" i="3" s="1"/>
  <c r="Q37" i="3"/>
  <c r="S37" i="3"/>
  <c r="H40" i="3"/>
  <c r="H41" i="3" s="1"/>
  <c r="O42" i="3"/>
  <c r="U42" i="3" s="1"/>
  <c r="V42" i="3" s="1"/>
  <c r="Q42" i="3"/>
  <c r="S42" i="3"/>
  <c r="H45" i="3"/>
  <c r="H46" i="3" s="1"/>
  <c r="O47" i="3"/>
  <c r="U47" i="3" s="1"/>
  <c r="V47" i="3" s="1"/>
  <c r="Q47" i="3"/>
  <c r="S47" i="3"/>
  <c r="H50" i="3"/>
  <c r="H51" i="3" s="1"/>
  <c r="O52" i="3"/>
  <c r="U52" i="3" s="1"/>
  <c r="V52" i="3" s="1"/>
  <c r="Q52" i="3"/>
  <c r="S52" i="3"/>
  <c r="H55" i="3"/>
  <c r="H56" i="3" s="1"/>
  <c r="O57" i="3"/>
  <c r="U57" i="3" s="1"/>
  <c r="V57" i="3" s="1"/>
  <c r="Q57" i="3"/>
  <c r="S57" i="3"/>
  <c r="H60" i="3"/>
  <c r="H61" i="3" s="1"/>
  <c r="Y65" i="3"/>
  <c r="G8" i="2" s="1"/>
  <c r="O66" i="3"/>
  <c r="U66" i="3" s="1"/>
  <c r="V66" i="3" s="1"/>
  <c r="Q66" i="3"/>
  <c r="S66" i="3"/>
  <c r="H69" i="3"/>
  <c r="H70" i="3"/>
  <c r="H71" i="3" s="1"/>
  <c r="O72" i="3"/>
  <c r="U72" i="3" s="1"/>
  <c r="Q72" i="3"/>
  <c r="S72" i="3"/>
  <c r="H75" i="3"/>
  <c r="H76" i="3" s="1"/>
  <c r="H77" i="3" s="1"/>
  <c r="O78" i="3"/>
  <c r="U78" i="3" s="1"/>
  <c r="V78" i="3" s="1"/>
  <c r="Q78" i="3"/>
  <c r="S78" i="3"/>
  <c r="H81" i="3"/>
  <c r="H82" i="3" s="1"/>
  <c r="H83" i="3" s="1"/>
  <c r="Y85" i="3"/>
  <c r="G9" i="2" s="1"/>
  <c r="O86" i="3"/>
  <c r="U86" i="3" s="1"/>
  <c r="Q86" i="3"/>
  <c r="S86" i="3"/>
  <c r="H89" i="3"/>
  <c r="H90" i="3" s="1"/>
  <c r="H91" i="3" s="1"/>
  <c r="H92" i="3" s="1"/>
  <c r="O93" i="3"/>
  <c r="U93" i="3" s="1"/>
  <c r="V93" i="3" s="1"/>
  <c r="Q93" i="3"/>
  <c r="S93" i="3"/>
  <c r="H96" i="3"/>
  <c r="H97" i="3"/>
  <c r="O98" i="3"/>
  <c r="U98" i="3" s="1"/>
  <c r="V98" i="3" s="1"/>
  <c r="Q98" i="3"/>
  <c r="S98" i="3"/>
  <c r="H101" i="3"/>
  <c r="H102" i="3" s="1"/>
  <c r="O103" i="3"/>
  <c r="U103" i="3" s="1"/>
  <c r="V103" i="3" s="1"/>
  <c r="Q103" i="3"/>
  <c r="S103" i="3"/>
  <c r="H106" i="3"/>
  <c r="H107" i="3" s="1"/>
  <c r="Y109" i="3"/>
  <c r="G10" i="2" s="1"/>
  <c r="O110" i="3"/>
  <c r="Q110" i="3"/>
  <c r="S110" i="3"/>
  <c r="H113" i="3"/>
  <c r="H114" i="3" s="1"/>
  <c r="H115" i="3"/>
  <c r="H116" i="3" s="1"/>
  <c r="H117" i="3" s="1"/>
  <c r="H118" i="3" s="1"/>
  <c r="H119" i="3" s="1"/>
  <c r="O120" i="3"/>
  <c r="U120" i="3" s="1"/>
  <c r="V120" i="3" s="1"/>
  <c r="Q120" i="3"/>
  <c r="S120" i="3"/>
  <c r="H123" i="3"/>
  <c r="H124" i="3" s="1"/>
  <c r="H125" i="3" s="1"/>
  <c r="H126" i="3" s="1"/>
  <c r="H127" i="3" s="1"/>
  <c r="H128" i="3" s="1"/>
  <c r="H129" i="3" s="1"/>
  <c r="H130" i="3" s="1"/>
  <c r="O131" i="3"/>
  <c r="U131" i="3" s="1"/>
  <c r="V131" i="3" s="1"/>
  <c r="Q131" i="3"/>
  <c r="S131" i="3"/>
  <c r="H134" i="3"/>
  <c r="H135" i="3" s="1"/>
  <c r="H136" i="3" s="1"/>
  <c r="H137" i="3" s="1"/>
  <c r="H138" i="3" s="1"/>
  <c r="H139" i="3" s="1"/>
  <c r="H140" i="3" s="1"/>
  <c r="H141" i="3" s="1"/>
  <c r="H142" i="3" s="1"/>
  <c r="Y144" i="3"/>
  <c r="G11" i="2" s="1"/>
  <c r="O145" i="3"/>
  <c r="Q145" i="3"/>
  <c r="S145" i="3"/>
  <c r="H148" i="3"/>
  <c r="H149" i="3" s="1"/>
  <c r="O150" i="3"/>
  <c r="U150" i="3" s="1"/>
  <c r="V150" i="3" s="1"/>
  <c r="Q150" i="3"/>
  <c r="S150" i="3"/>
  <c r="H153" i="3"/>
  <c r="H154" i="3" s="1"/>
  <c r="O155" i="3"/>
  <c r="U155" i="3" s="1"/>
  <c r="V155" i="3" s="1"/>
  <c r="Q155" i="3"/>
  <c r="S155" i="3"/>
  <c r="H158" i="3"/>
  <c r="H159" i="3" s="1"/>
  <c r="O160" i="3"/>
  <c r="U160" i="3" s="1"/>
  <c r="V160" i="3" s="1"/>
  <c r="Q160" i="3"/>
  <c r="S160" i="3"/>
  <c r="H163" i="3"/>
  <c r="H164" i="3"/>
  <c r="Y166" i="3"/>
  <c r="G12" i="2" s="1"/>
  <c r="O167" i="3"/>
  <c r="Q167" i="3"/>
  <c r="S167" i="3"/>
  <c r="H170" i="3"/>
  <c r="H171" i="3" s="1"/>
  <c r="O172" i="3"/>
  <c r="U172" i="3" s="1"/>
  <c r="V172" i="3" s="1"/>
  <c r="Q172" i="3"/>
  <c r="S172" i="3"/>
  <c r="H175" i="3"/>
  <c r="H176" i="3" s="1"/>
  <c r="O177" i="3"/>
  <c r="U177" i="3" s="1"/>
  <c r="V177" i="3" s="1"/>
  <c r="Q177" i="3"/>
  <c r="S177" i="3"/>
  <c r="H180" i="3"/>
  <c r="H181" i="3" s="1"/>
  <c r="O182" i="3"/>
  <c r="U182" i="3" s="1"/>
  <c r="V182" i="3" s="1"/>
  <c r="Q182" i="3"/>
  <c r="S182" i="3"/>
  <c r="H185" i="3"/>
  <c r="H186" i="3" s="1"/>
  <c r="O187" i="3"/>
  <c r="U187" i="3" s="1"/>
  <c r="V187" i="3" s="1"/>
  <c r="Q187" i="3"/>
  <c r="S187" i="3"/>
  <c r="H190" i="3"/>
  <c r="H191" i="3" s="1"/>
  <c r="O192" i="3"/>
  <c r="U192" i="3" s="1"/>
  <c r="V192" i="3" s="1"/>
  <c r="Q192" i="3"/>
  <c r="S192" i="3"/>
  <c r="H195" i="3"/>
  <c r="H196" i="3"/>
  <c r="O197" i="3"/>
  <c r="U197" i="3" s="1"/>
  <c r="V197" i="3" s="1"/>
  <c r="Q197" i="3"/>
  <c r="S197" i="3"/>
  <c r="H200" i="3"/>
  <c r="H201" i="3" s="1"/>
  <c r="O202" i="3"/>
  <c r="U202" i="3" s="1"/>
  <c r="V202" i="3" s="1"/>
  <c r="Q202" i="3"/>
  <c r="S202" i="3"/>
  <c r="H205" i="3"/>
  <c r="H206" i="3" s="1"/>
  <c r="O207" i="3"/>
  <c r="U207" i="3" s="1"/>
  <c r="V207" i="3" s="1"/>
  <c r="Q207" i="3"/>
  <c r="S207" i="3"/>
  <c r="H210" i="3"/>
  <c r="H211" i="3" s="1"/>
  <c r="O212" i="3"/>
  <c r="U212" i="3" s="1"/>
  <c r="V212" i="3" s="1"/>
  <c r="Q212" i="3"/>
  <c r="S212" i="3"/>
  <c r="H215" i="3"/>
  <c r="H216" i="3" s="1"/>
  <c r="H217" i="3" s="1"/>
  <c r="O218" i="3"/>
  <c r="U218" i="3" s="1"/>
  <c r="V218" i="3" s="1"/>
  <c r="Q218" i="3"/>
  <c r="S218" i="3"/>
  <c r="H221" i="3"/>
  <c r="H222" i="3" s="1"/>
  <c r="O223" i="3"/>
  <c r="U223" i="3" s="1"/>
  <c r="V223" i="3" s="1"/>
  <c r="Q223" i="3"/>
  <c r="S223" i="3"/>
  <c r="H226" i="3"/>
  <c r="H227" i="3" s="1"/>
  <c r="Y229" i="3"/>
  <c r="G13" i="2" s="1"/>
  <c r="O230" i="3"/>
  <c r="Q230" i="3"/>
  <c r="Q229" i="3" s="1"/>
  <c r="D13" i="2" s="1"/>
  <c r="S230" i="3"/>
  <c r="S229" i="3" s="1"/>
  <c r="H233" i="3"/>
  <c r="H234" i="3" s="1"/>
  <c r="H235" i="3" s="1"/>
  <c r="H236" i="3" s="1"/>
  <c r="H237" i="3" s="1"/>
  <c r="H238" i="3" s="1"/>
  <c r="H239" i="3" s="1"/>
  <c r="H240" i="3" s="1"/>
  <c r="Y242" i="3"/>
  <c r="G14" i="2" s="1"/>
  <c r="O243" i="3"/>
  <c r="Q243" i="3"/>
  <c r="S243" i="3"/>
  <c r="H246" i="3"/>
  <c r="H247" i="3"/>
  <c r="H248" i="3" s="1"/>
  <c r="H249" i="3" s="1"/>
  <c r="O250" i="3"/>
  <c r="U250" i="3" s="1"/>
  <c r="V250" i="3" s="1"/>
  <c r="Q250" i="3"/>
  <c r="S250" i="3"/>
  <c r="H253" i="3"/>
  <c r="H254" i="3" s="1"/>
  <c r="Y256" i="3"/>
  <c r="G15" i="2" s="1"/>
  <c r="O257" i="3"/>
  <c r="Q257" i="3"/>
  <c r="S257" i="3"/>
  <c r="H260" i="3"/>
  <c r="H261" i="3"/>
  <c r="O262" i="3"/>
  <c r="U262" i="3" s="1"/>
  <c r="V262" i="3" s="1"/>
  <c r="Q262" i="3"/>
  <c r="S262" i="3"/>
  <c r="H265" i="3"/>
  <c r="H266" i="3" s="1"/>
  <c r="O267" i="3"/>
  <c r="U267" i="3" s="1"/>
  <c r="V267" i="3" s="1"/>
  <c r="Q267" i="3"/>
  <c r="S267" i="3"/>
  <c r="H270" i="3"/>
  <c r="H271" i="3" s="1"/>
  <c r="Y273" i="3"/>
  <c r="G16" i="2" s="1"/>
  <c r="O274" i="3"/>
  <c r="U274" i="3" s="1"/>
  <c r="V274" i="3" s="1"/>
  <c r="Q274" i="3"/>
  <c r="S274" i="3"/>
  <c r="H277" i="3"/>
  <c r="H278" i="3" s="1"/>
  <c r="O279" i="3"/>
  <c r="U279" i="3" s="1"/>
  <c r="V279" i="3" s="1"/>
  <c r="Q279" i="3"/>
  <c r="S279" i="3"/>
  <c r="H282" i="3"/>
  <c r="H283" i="3"/>
  <c r="H284" i="3" s="1"/>
  <c r="H285" i="3" s="1"/>
  <c r="H286" i="3" s="1"/>
  <c r="H287" i="3" s="1"/>
  <c r="H288" i="3" s="1"/>
  <c r="O289" i="3"/>
  <c r="U289" i="3" s="1"/>
  <c r="V289" i="3" s="1"/>
  <c r="Q289" i="3"/>
  <c r="S289" i="3"/>
  <c r="H292" i="3"/>
  <c r="H293" i="3" s="1"/>
  <c r="O294" i="3"/>
  <c r="U294" i="3" s="1"/>
  <c r="V294" i="3" s="1"/>
  <c r="Q294" i="3"/>
  <c r="S294" i="3"/>
  <c r="H297" i="3"/>
  <c r="H298" i="3" s="1"/>
  <c r="H299" i="3" s="1"/>
  <c r="H300" i="3" s="1"/>
  <c r="H301" i="3" s="1"/>
  <c r="H302" i="3" s="1"/>
  <c r="H303" i="3" s="1"/>
  <c r="O304" i="3"/>
  <c r="U304" i="3" s="1"/>
  <c r="V304" i="3" s="1"/>
  <c r="Q304" i="3"/>
  <c r="S304" i="3"/>
  <c r="H307" i="3"/>
  <c r="H308" i="3" s="1"/>
  <c r="O309" i="3"/>
  <c r="U309" i="3" s="1"/>
  <c r="V309" i="3" s="1"/>
  <c r="Q309" i="3"/>
  <c r="S309" i="3"/>
  <c r="H312" i="3"/>
  <c r="H313" i="3" s="1"/>
  <c r="O314" i="3"/>
  <c r="U314" i="3" s="1"/>
  <c r="V314" i="3" s="1"/>
  <c r="Q314" i="3"/>
  <c r="S314" i="3"/>
  <c r="H317" i="3"/>
  <c r="H318" i="3" s="1"/>
  <c r="H319" i="3" s="1"/>
  <c r="Y321" i="3"/>
  <c r="G17" i="2" s="1"/>
  <c r="O322" i="3"/>
  <c r="Q322" i="3"/>
  <c r="S322" i="3"/>
  <c r="H325" i="3"/>
  <c r="H326" i="3" s="1"/>
  <c r="O327" i="3"/>
  <c r="U327" i="3" s="1"/>
  <c r="V327" i="3" s="1"/>
  <c r="Q327" i="3"/>
  <c r="S327" i="3"/>
  <c r="H330" i="3"/>
  <c r="H331" i="3"/>
  <c r="O332" i="3"/>
  <c r="U332" i="3" s="1"/>
  <c r="V332" i="3" s="1"/>
  <c r="Q332" i="3"/>
  <c r="S332" i="3"/>
  <c r="H335" i="3"/>
  <c r="H336" i="3"/>
  <c r="Y338" i="3"/>
  <c r="G18" i="2" s="1"/>
  <c r="O339" i="3"/>
  <c r="Q339" i="3"/>
  <c r="Q338" i="3" s="1"/>
  <c r="D18" i="2" s="1"/>
  <c r="S339" i="3"/>
  <c r="S338" i="3" s="1"/>
  <c r="H342" i="3"/>
  <c r="H343" i="3" s="1"/>
  <c r="Y345" i="3"/>
  <c r="G19" i="2" s="1"/>
  <c r="O346" i="3"/>
  <c r="O345" i="3" s="1"/>
  <c r="C19" i="2" s="1"/>
  <c r="Q346" i="3"/>
  <c r="Q345" i="3" s="1"/>
  <c r="D19" i="2" s="1"/>
  <c r="S346" i="3"/>
  <c r="S345" i="3" s="1"/>
  <c r="H349" i="3"/>
  <c r="H350" i="3" s="1"/>
  <c r="H351" i="3" s="1"/>
  <c r="Y353" i="3"/>
  <c r="G20" i="2" s="1"/>
  <c r="O354" i="3"/>
  <c r="U354" i="3" s="1"/>
  <c r="Q354" i="3"/>
  <c r="S354" i="3"/>
  <c r="H357" i="3"/>
  <c r="H358" i="3" s="1"/>
  <c r="O359" i="3"/>
  <c r="U359" i="3" s="1"/>
  <c r="V359" i="3" s="1"/>
  <c r="Q359" i="3"/>
  <c r="S359" i="3"/>
  <c r="H362" i="3"/>
  <c r="H363" i="3" s="1"/>
  <c r="H364" i="3" s="1"/>
  <c r="H365" i="3" s="1"/>
  <c r="H366" i="3" s="1"/>
  <c r="O367" i="3"/>
  <c r="U367" i="3" s="1"/>
  <c r="V367" i="3" s="1"/>
  <c r="Q367" i="3"/>
  <c r="S367" i="3"/>
  <c r="H370" i="3"/>
  <c r="H371" i="3" s="1"/>
  <c r="O372" i="3"/>
  <c r="U372" i="3" s="1"/>
  <c r="V372" i="3" s="1"/>
  <c r="Q372" i="3"/>
  <c r="S372" i="3"/>
  <c r="H375" i="3"/>
  <c r="H376" i="3" s="1"/>
  <c r="Y378" i="3"/>
  <c r="G21" i="2" s="1"/>
  <c r="O379" i="3"/>
  <c r="U379" i="3" s="1"/>
  <c r="U378" i="3" s="1"/>
  <c r="Q379" i="3"/>
  <c r="Q378" i="3" s="1"/>
  <c r="D21" i="2" s="1"/>
  <c r="S379" i="3"/>
  <c r="S378" i="3" s="1"/>
  <c r="H382" i="3"/>
  <c r="H383" i="3" s="1"/>
  <c r="Y385" i="3"/>
  <c r="G22" i="2" s="1"/>
  <c r="O386" i="3"/>
  <c r="Q386" i="3"/>
  <c r="Q385" i="3" s="1"/>
  <c r="D22" i="2" s="1"/>
  <c r="S386" i="3"/>
  <c r="S385" i="3" s="1"/>
  <c r="H389" i="3"/>
  <c r="H390" i="3" s="1"/>
  <c r="H391" i="3" s="1"/>
  <c r="H392" i="3" s="1"/>
  <c r="H393" i="3" s="1"/>
  <c r="Y395" i="3"/>
  <c r="G23" i="2" s="1"/>
  <c r="O396" i="3"/>
  <c r="Q396" i="3"/>
  <c r="Q395" i="3" s="1"/>
  <c r="D23" i="2" s="1"/>
  <c r="S396" i="3"/>
  <c r="S395" i="3" s="1"/>
  <c r="H399" i="3"/>
  <c r="H400" i="3" s="1"/>
  <c r="H401" i="3" s="1"/>
  <c r="H402" i="3" s="1"/>
  <c r="H403" i="3" s="1"/>
  <c r="H404" i="3" s="1"/>
  <c r="H405" i="3" s="1"/>
  <c r="Y407" i="3"/>
  <c r="G24" i="2" s="1"/>
  <c r="O408" i="3"/>
  <c r="Q408" i="3"/>
  <c r="Q407" i="3" s="1"/>
  <c r="D24" i="2" s="1"/>
  <c r="S408" i="3"/>
  <c r="S407" i="3" s="1"/>
  <c r="Y414" i="3"/>
  <c r="G26" i="2" s="1"/>
  <c r="O415" i="3"/>
  <c r="U415" i="3" s="1"/>
  <c r="V415" i="3" s="1"/>
  <c r="Q415" i="3"/>
  <c r="S415" i="3"/>
  <c r="H418" i="3"/>
  <c r="H419" i="3" s="1"/>
  <c r="H420" i="3" s="1"/>
  <c r="O421" i="3"/>
  <c r="U421" i="3" s="1"/>
  <c r="V421" i="3" s="1"/>
  <c r="Q421" i="3"/>
  <c r="S421" i="3"/>
  <c r="H424" i="3"/>
  <c r="H425" i="3" s="1"/>
  <c r="O426" i="3"/>
  <c r="U426" i="3" s="1"/>
  <c r="V426" i="3" s="1"/>
  <c r="Q426" i="3"/>
  <c r="S426" i="3"/>
  <c r="H429" i="3"/>
  <c r="H430" i="3" s="1"/>
  <c r="O431" i="3"/>
  <c r="U431" i="3" s="1"/>
  <c r="V431" i="3" s="1"/>
  <c r="Q431" i="3"/>
  <c r="S431" i="3"/>
  <c r="H434" i="3"/>
  <c r="H435" i="3" s="1"/>
  <c r="O436" i="3"/>
  <c r="U436" i="3" s="1"/>
  <c r="V436" i="3" s="1"/>
  <c r="Q436" i="3"/>
  <c r="S436" i="3"/>
  <c r="H439" i="3"/>
  <c r="H440" i="3" s="1"/>
  <c r="O441" i="3"/>
  <c r="U441" i="3" s="1"/>
  <c r="V441" i="3" s="1"/>
  <c r="Q441" i="3"/>
  <c r="S441" i="3"/>
  <c r="H444" i="3"/>
  <c r="H445" i="3" s="1"/>
  <c r="O446" i="3"/>
  <c r="U446" i="3" s="1"/>
  <c r="V446" i="3" s="1"/>
  <c r="Q446" i="3"/>
  <c r="S446" i="3"/>
  <c r="H449" i="3"/>
  <c r="H450" i="3"/>
  <c r="O451" i="3"/>
  <c r="U451" i="3" s="1"/>
  <c r="V451" i="3" s="1"/>
  <c r="Q451" i="3"/>
  <c r="S451" i="3"/>
  <c r="H454" i="3"/>
  <c r="H455" i="3" s="1"/>
  <c r="O456" i="3"/>
  <c r="U456" i="3" s="1"/>
  <c r="V456" i="3" s="1"/>
  <c r="Q456" i="3"/>
  <c r="S456" i="3"/>
  <c r="H459" i="3"/>
  <c r="H460" i="3" s="1"/>
  <c r="O461" i="3"/>
  <c r="U461" i="3" s="1"/>
  <c r="V461" i="3" s="1"/>
  <c r="Q461" i="3"/>
  <c r="S461" i="3"/>
  <c r="H464" i="3"/>
  <c r="H465" i="3" s="1"/>
  <c r="O466" i="3"/>
  <c r="U466" i="3" s="1"/>
  <c r="V466" i="3" s="1"/>
  <c r="Q466" i="3"/>
  <c r="S466" i="3"/>
  <c r="H469" i="3"/>
  <c r="H470" i="3" s="1"/>
  <c r="H471" i="3"/>
  <c r="O472" i="3"/>
  <c r="U472" i="3" s="1"/>
  <c r="V472" i="3" s="1"/>
  <c r="Q472" i="3"/>
  <c r="S472" i="3"/>
  <c r="H475" i="3"/>
  <c r="H476" i="3" s="1"/>
  <c r="O477" i="3"/>
  <c r="U477" i="3" s="1"/>
  <c r="V477" i="3" s="1"/>
  <c r="Q477" i="3"/>
  <c r="S477" i="3"/>
  <c r="H480" i="3"/>
  <c r="H481" i="3" s="1"/>
  <c r="O482" i="3"/>
  <c r="U482" i="3" s="1"/>
  <c r="V482" i="3" s="1"/>
  <c r="Q482" i="3"/>
  <c r="S482" i="3"/>
  <c r="H485" i="3"/>
  <c r="H486" i="3" s="1"/>
  <c r="O487" i="3"/>
  <c r="U487" i="3" s="1"/>
  <c r="V487" i="3" s="1"/>
  <c r="Q487" i="3"/>
  <c r="S487" i="3"/>
  <c r="H490" i="3"/>
  <c r="H491" i="3" s="1"/>
  <c r="H492" i="3" s="1"/>
  <c r="O493" i="3"/>
  <c r="U493" i="3" s="1"/>
  <c r="V493" i="3" s="1"/>
  <c r="Q493" i="3"/>
  <c r="S493" i="3"/>
  <c r="H496" i="3"/>
  <c r="H497" i="3"/>
  <c r="O498" i="3"/>
  <c r="U498" i="3" s="1"/>
  <c r="V498" i="3" s="1"/>
  <c r="Q498" i="3"/>
  <c r="S498" i="3"/>
  <c r="H501" i="3"/>
  <c r="H502" i="3" s="1"/>
  <c r="H503" i="3" s="1"/>
  <c r="H504" i="3" s="1"/>
  <c r="O505" i="3"/>
  <c r="U505" i="3" s="1"/>
  <c r="V505" i="3" s="1"/>
  <c r="Q505" i="3"/>
  <c r="S505" i="3"/>
  <c r="H508" i="3"/>
  <c r="H509" i="3"/>
  <c r="H510" i="3" s="1"/>
  <c r="H511" i="3" s="1"/>
  <c r="H512" i="3" s="1"/>
  <c r="O513" i="3"/>
  <c r="U513" i="3" s="1"/>
  <c r="V513" i="3" s="1"/>
  <c r="Q513" i="3"/>
  <c r="S513" i="3"/>
  <c r="H516" i="3"/>
  <c r="H517" i="3" s="1"/>
  <c r="O518" i="3"/>
  <c r="U518" i="3" s="1"/>
  <c r="V518" i="3" s="1"/>
  <c r="Q518" i="3"/>
  <c r="S518" i="3"/>
  <c r="H521" i="3"/>
  <c r="H522" i="3" s="1"/>
  <c r="O523" i="3"/>
  <c r="U523" i="3" s="1"/>
  <c r="V523" i="3" s="1"/>
  <c r="Q523" i="3"/>
  <c r="S523" i="3"/>
  <c r="H526" i="3"/>
  <c r="H527" i="3" s="1"/>
  <c r="O528" i="3"/>
  <c r="U528" i="3" s="1"/>
  <c r="V528" i="3" s="1"/>
  <c r="Q528" i="3"/>
  <c r="S528" i="3"/>
  <c r="H531" i="3"/>
  <c r="H532" i="3" s="1"/>
  <c r="O533" i="3"/>
  <c r="U533" i="3" s="1"/>
  <c r="V533" i="3" s="1"/>
  <c r="Q533" i="3"/>
  <c r="S533" i="3"/>
  <c r="H536" i="3"/>
  <c r="H537" i="3" s="1"/>
  <c r="O538" i="3"/>
  <c r="U538" i="3" s="1"/>
  <c r="V538" i="3" s="1"/>
  <c r="Q538" i="3"/>
  <c r="S538" i="3"/>
  <c r="H541" i="3"/>
  <c r="H542" i="3" s="1"/>
  <c r="O543" i="3"/>
  <c r="U543" i="3" s="1"/>
  <c r="V543" i="3" s="1"/>
  <c r="Q543" i="3"/>
  <c r="S543" i="3"/>
  <c r="H546" i="3"/>
  <c r="H547" i="3" s="1"/>
  <c r="Y549" i="3"/>
  <c r="G27" i="2" s="1"/>
  <c r="O550" i="3"/>
  <c r="U550" i="3" s="1"/>
  <c r="Q550" i="3"/>
  <c r="S550" i="3"/>
  <c r="H553" i="3"/>
  <c r="H554" i="3" s="1"/>
  <c r="O555" i="3"/>
  <c r="U555" i="3" s="1"/>
  <c r="V555" i="3" s="1"/>
  <c r="Q555" i="3"/>
  <c r="S555" i="3"/>
  <c r="H558" i="3"/>
  <c r="H559" i="3" s="1"/>
  <c r="H560" i="3" s="1"/>
  <c r="O561" i="3"/>
  <c r="U561" i="3" s="1"/>
  <c r="V561" i="3" s="1"/>
  <c r="Q561" i="3"/>
  <c r="S561" i="3"/>
  <c r="H564" i="3"/>
  <c r="H565" i="3"/>
  <c r="H566" i="3" s="1"/>
  <c r="O567" i="3"/>
  <c r="U567" i="3" s="1"/>
  <c r="V567" i="3" s="1"/>
  <c r="Q567" i="3"/>
  <c r="S567" i="3"/>
  <c r="H570" i="3"/>
  <c r="H571" i="3" s="1"/>
  <c r="H572" i="3" s="1"/>
  <c r="O573" i="3"/>
  <c r="U573" i="3" s="1"/>
  <c r="V573" i="3" s="1"/>
  <c r="Q573" i="3"/>
  <c r="S573" i="3"/>
  <c r="H576" i="3"/>
  <c r="H577" i="3"/>
  <c r="H578" i="3" s="1"/>
  <c r="Y580" i="3"/>
  <c r="O581" i="3"/>
  <c r="Q581" i="3"/>
  <c r="S581" i="3"/>
  <c r="S580" i="3" s="1"/>
  <c r="H584" i="3"/>
  <c r="H585" i="3"/>
  <c r="H586" i="3" s="1"/>
  <c r="H587" i="3" s="1"/>
  <c r="O588" i="3"/>
  <c r="U588" i="3" s="1"/>
  <c r="V588" i="3" s="1"/>
  <c r="Q588" i="3"/>
  <c r="Q580" i="3" s="1"/>
  <c r="D28" i="2" s="1"/>
  <c r="S588" i="3"/>
  <c r="H591" i="3"/>
  <c r="H592" i="3" s="1"/>
  <c r="Y594" i="3"/>
  <c r="G29" i="2" s="1"/>
  <c r="O595" i="3"/>
  <c r="U595" i="3" s="1"/>
  <c r="V595" i="3" s="1"/>
  <c r="Q595" i="3"/>
  <c r="S595" i="3"/>
  <c r="H598" i="3"/>
  <c r="H599" i="3" s="1"/>
  <c r="H600" i="3"/>
  <c r="H601" i="3" s="1"/>
  <c r="H602" i="3" s="1"/>
  <c r="H603" i="3" s="1"/>
  <c r="H604" i="3" s="1"/>
  <c r="O605" i="3"/>
  <c r="U605" i="3" s="1"/>
  <c r="V605" i="3" s="1"/>
  <c r="Q605" i="3"/>
  <c r="S605" i="3"/>
  <c r="H608" i="3"/>
  <c r="H609" i="3" s="1"/>
  <c r="H610" i="3" s="1"/>
  <c r="H611" i="3" s="1"/>
  <c r="H612" i="3" s="1"/>
  <c r="H613" i="3" s="1"/>
  <c r="H614" i="3" s="1"/>
  <c r="H615" i="3" s="1"/>
  <c r="O616" i="3"/>
  <c r="U616" i="3" s="1"/>
  <c r="V616" i="3" s="1"/>
  <c r="Q616" i="3"/>
  <c r="S616" i="3"/>
  <c r="H619" i="3"/>
  <c r="H620" i="3" s="1"/>
  <c r="H621" i="3" s="1"/>
  <c r="H622" i="3" s="1"/>
  <c r="H623" i="3" s="1"/>
  <c r="H624" i="3" s="1"/>
  <c r="H625" i="3" s="1"/>
  <c r="H626" i="3" s="1"/>
  <c r="H627" i="3" s="1"/>
  <c r="O628" i="3"/>
  <c r="U628" i="3" s="1"/>
  <c r="V628" i="3" s="1"/>
  <c r="Q628" i="3"/>
  <c r="S628" i="3"/>
  <c r="H631" i="3"/>
  <c r="H632" i="3" s="1"/>
  <c r="O633" i="3"/>
  <c r="U633" i="3" s="1"/>
  <c r="V633" i="3" s="1"/>
  <c r="Q633" i="3"/>
  <c r="S633" i="3"/>
  <c r="H636" i="3"/>
  <c r="H637" i="3" s="1"/>
  <c r="Y639" i="3"/>
  <c r="O640" i="3"/>
  <c r="Q640" i="3"/>
  <c r="S640" i="3"/>
  <c r="H643" i="3"/>
  <c r="H644" i="3"/>
  <c r="O645" i="3"/>
  <c r="U645" i="3" s="1"/>
  <c r="V645" i="3" s="1"/>
  <c r="Q645" i="3"/>
  <c r="S645" i="3"/>
  <c r="H648" i="3"/>
  <c r="H649" i="3" s="1"/>
  <c r="O650" i="3"/>
  <c r="U650" i="3" s="1"/>
  <c r="V650" i="3" s="1"/>
  <c r="Q650" i="3"/>
  <c r="S650" i="3"/>
  <c r="H653" i="3"/>
  <c r="H654" i="3"/>
  <c r="Y656" i="3"/>
  <c r="G31" i="2" s="1"/>
  <c r="O657" i="3"/>
  <c r="U657" i="3" s="1"/>
  <c r="Q657" i="3"/>
  <c r="S657" i="3"/>
  <c r="H660" i="3"/>
  <c r="H661" i="3"/>
  <c r="O662" i="3"/>
  <c r="Q662" i="3"/>
  <c r="S662" i="3"/>
  <c r="H665" i="3"/>
  <c r="H666" i="3"/>
  <c r="O667" i="3"/>
  <c r="U667" i="3" s="1"/>
  <c r="V667" i="3" s="1"/>
  <c r="Q667" i="3"/>
  <c r="S667" i="3"/>
  <c r="H670" i="3"/>
  <c r="H671" i="3" s="1"/>
  <c r="Y673" i="3"/>
  <c r="G32" i="2" s="1"/>
  <c r="O674" i="3"/>
  <c r="Q674" i="3"/>
  <c r="S674" i="3"/>
  <c r="H677" i="3"/>
  <c r="H678" i="3" s="1"/>
  <c r="O679" i="3"/>
  <c r="U679" i="3" s="1"/>
  <c r="V679" i="3" s="1"/>
  <c r="Q679" i="3"/>
  <c r="S679" i="3"/>
  <c r="H682" i="3"/>
  <c r="H683" i="3" s="1"/>
  <c r="H684" i="3" s="1"/>
  <c r="H685" i="3" s="1"/>
  <c r="H686" i="3" s="1"/>
  <c r="H687" i="3" s="1"/>
  <c r="H688" i="3" s="1"/>
  <c r="H689" i="3" s="1"/>
  <c r="Y691" i="3"/>
  <c r="G33" i="2" s="1"/>
  <c r="O692" i="3"/>
  <c r="U692" i="3" s="1"/>
  <c r="V692" i="3" s="1"/>
  <c r="Q692" i="3"/>
  <c r="S692" i="3"/>
  <c r="H695" i="3"/>
  <c r="H696" i="3"/>
  <c r="H697" i="3" s="1"/>
  <c r="H698" i="3" s="1"/>
  <c r="O699" i="3"/>
  <c r="U699" i="3" s="1"/>
  <c r="V699" i="3" s="1"/>
  <c r="Q699" i="3"/>
  <c r="S699" i="3"/>
  <c r="H702" i="3"/>
  <c r="H703" i="3" s="1"/>
  <c r="Y705" i="3"/>
  <c r="G34" i="2" s="1"/>
  <c r="O706" i="3"/>
  <c r="U706" i="3" s="1"/>
  <c r="Q706" i="3"/>
  <c r="S706" i="3"/>
  <c r="H709" i="3"/>
  <c r="H710" i="3" s="1"/>
  <c r="O711" i="3"/>
  <c r="U711" i="3" s="1"/>
  <c r="V711" i="3" s="1"/>
  <c r="Q711" i="3"/>
  <c r="S711" i="3"/>
  <c r="H714" i="3"/>
  <c r="H715" i="3" s="1"/>
  <c r="O716" i="3"/>
  <c r="U716" i="3" s="1"/>
  <c r="V716" i="3" s="1"/>
  <c r="Q716" i="3"/>
  <c r="S716" i="3"/>
  <c r="H719" i="3"/>
  <c r="H720" i="3" s="1"/>
  <c r="O721" i="3"/>
  <c r="U721" i="3" s="1"/>
  <c r="V721" i="3" s="1"/>
  <c r="Q721" i="3"/>
  <c r="S721" i="3"/>
  <c r="H724" i="3"/>
  <c r="H725" i="3" s="1"/>
  <c r="O726" i="3"/>
  <c r="U726" i="3" s="1"/>
  <c r="V726" i="3" s="1"/>
  <c r="Q726" i="3"/>
  <c r="S726" i="3"/>
  <c r="H729" i="3"/>
  <c r="H730" i="3" s="1"/>
  <c r="O731" i="3"/>
  <c r="U731" i="3" s="1"/>
  <c r="V731" i="3" s="1"/>
  <c r="Q731" i="3"/>
  <c r="S731" i="3"/>
  <c r="H734" i="3"/>
  <c r="H735" i="3" s="1"/>
  <c r="Y737" i="3"/>
  <c r="G35" i="2" s="1"/>
  <c r="O738" i="3"/>
  <c r="Q738" i="3"/>
  <c r="S738" i="3"/>
  <c r="H741" i="3"/>
  <c r="H742" i="3"/>
  <c r="H743" i="3" s="1"/>
  <c r="O744" i="3"/>
  <c r="U744" i="3" s="1"/>
  <c r="V744" i="3" s="1"/>
  <c r="Q744" i="3"/>
  <c r="S744" i="3"/>
  <c r="H747" i="3"/>
  <c r="H748" i="3" s="1"/>
  <c r="H749" i="3" s="1"/>
  <c r="H750" i="3" s="1"/>
  <c r="H751" i="3" s="1"/>
  <c r="O752" i="3"/>
  <c r="U752" i="3" s="1"/>
  <c r="V752" i="3" s="1"/>
  <c r="Q752" i="3"/>
  <c r="S752" i="3"/>
  <c r="H755" i="3"/>
  <c r="H756" i="3" s="1"/>
  <c r="Y758" i="3"/>
  <c r="G36" i="2" s="1"/>
  <c r="O759" i="3"/>
  <c r="U759" i="3" s="1"/>
  <c r="V759" i="3" s="1"/>
  <c r="Q759" i="3"/>
  <c r="S759" i="3"/>
  <c r="H762" i="3"/>
  <c r="H763" i="3" s="1"/>
  <c r="O764" i="3"/>
  <c r="U764" i="3" s="1"/>
  <c r="V764" i="3" s="1"/>
  <c r="Q764" i="3"/>
  <c r="S764" i="3"/>
  <c r="H767" i="3"/>
  <c r="H768" i="3" s="1"/>
  <c r="H769" i="3" s="1"/>
  <c r="H770" i="3" s="1"/>
  <c r="H771" i="3" s="1"/>
  <c r="H772" i="3" s="1"/>
  <c r="H773" i="3" s="1"/>
  <c r="O774" i="3"/>
  <c r="U774" i="3" s="1"/>
  <c r="V774" i="3" s="1"/>
  <c r="Q774" i="3"/>
  <c r="S774" i="3"/>
  <c r="H777" i="3"/>
  <c r="H778" i="3" s="1"/>
  <c r="O779" i="3"/>
  <c r="U779" i="3" s="1"/>
  <c r="V779" i="3" s="1"/>
  <c r="Q779" i="3"/>
  <c r="S779" i="3"/>
  <c r="H782" i="3"/>
  <c r="H783" i="3" s="1"/>
  <c r="O784" i="3"/>
  <c r="U784" i="3" s="1"/>
  <c r="V784" i="3" s="1"/>
  <c r="Q784" i="3"/>
  <c r="S784" i="3"/>
  <c r="H787" i="3"/>
  <c r="H788" i="3" s="1"/>
  <c r="O789" i="3"/>
  <c r="U789" i="3" s="1"/>
  <c r="Q789" i="3"/>
  <c r="S789" i="3"/>
  <c r="H792" i="3"/>
  <c r="H793" i="3" s="1"/>
  <c r="H794" i="3" s="1"/>
  <c r="H795" i="3" s="1"/>
  <c r="H796" i="3" s="1"/>
  <c r="H797" i="3" s="1"/>
  <c r="H798" i="3" s="1"/>
  <c r="O799" i="3"/>
  <c r="U799" i="3" s="1"/>
  <c r="V799" i="3" s="1"/>
  <c r="Q799" i="3"/>
  <c r="S799" i="3"/>
  <c r="H802" i="3"/>
  <c r="H803" i="3" s="1"/>
  <c r="O804" i="3"/>
  <c r="U804" i="3" s="1"/>
  <c r="V804" i="3" s="1"/>
  <c r="Q804" i="3"/>
  <c r="S804" i="3"/>
  <c r="H807" i="3"/>
  <c r="H808" i="3" s="1"/>
  <c r="O809" i="3"/>
  <c r="U809" i="3" s="1"/>
  <c r="V809" i="3" s="1"/>
  <c r="Q809" i="3"/>
  <c r="S809" i="3"/>
  <c r="H812" i="3"/>
  <c r="H813" i="3"/>
  <c r="H814" i="3"/>
  <c r="O815" i="3"/>
  <c r="U815" i="3" s="1"/>
  <c r="V815" i="3" s="1"/>
  <c r="Q815" i="3"/>
  <c r="S815" i="3"/>
  <c r="H818" i="3"/>
  <c r="H819" i="3" s="1"/>
  <c r="Y821" i="3"/>
  <c r="G37" i="2" s="1"/>
  <c r="O822" i="3"/>
  <c r="Q822" i="3"/>
  <c r="S822" i="3"/>
  <c r="H825" i="3"/>
  <c r="H826" i="3" s="1"/>
  <c r="O827" i="3"/>
  <c r="U827" i="3" s="1"/>
  <c r="V827" i="3" s="1"/>
  <c r="Q827" i="3"/>
  <c r="S827" i="3"/>
  <c r="H830" i="3"/>
  <c r="H831" i="3" s="1"/>
  <c r="O832" i="3"/>
  <c r="U832" i="3" s="1"/>
  <c r="V832" i="3" s="1"/>
  <c r="Q832" i="3"/>
  <c r="S832" i="3"/>
  <c r="H835" i="3"/>
  <c r="H836" i="3" s="1"/>
  <c r="O837" i="3"/>
  <c r="U837" i="3" s="1"/>
  <c r="V837" i="3" s="1"/>
  <c r="Q837" i="3"/>
  <c r="S837" i="3"/>
  <c r="H840" i="3"/>
  <c r="H841" i="3" s="1"/>
  <c r="O842" i="3"/>
  <c r="U842" i="3" s="1"/>
  <c r="V842" i="3" s="1"/>
  <c r="Q842" i="3"/>
  <c r="S842" i="3"/>
  <c r="H845" i="3"/>
  <c r="H846" i="3" s="1"/>
  <c r="O847" i="3"/>
  <c r="U847" i="3" s="1"/>
  <c r="V847" i="3" s="1"/>
  <c r="Q847" i="3"/>
  <c r="S847" i="3"/>
  <c r="H850" i="3"/>
  <c r="H851" i="3" s="1"/>
  <c r="Y853" i="3"/>
  <c r="G38" i="2" s="1"/>
  <c r="O854" i="3"/>
  <c r="U854" i="3" s="1"/>
  <c r="V854" i="3" s="1"/>
  <c r="V853" i="3" s="1"/>
  <c r="F38" i="2" s="1"/>
  <c r="Q854" i="3"/>
  <c r="Q853" i="3" s="1"/>
  <c r="D38" i="2" s="1"/>
  <c r="S854" i="3"/>
  <c r="S853" i="3" s="1"/>
  <c r="H857" i="3"/>
  <c r="H858" i="3" s="1"/>
  <c r="H859" i="3" s="1"/>
  <c r="Y861" i="3"/>
  <c r="G39" i="2" s="1"/>
  <c r="O862" i="3"/>
  <c r="U862" i="3" s="1"/>
  <c r="Q862" i="3"/>
  <c r="S862" i="3"/>
  <c r="H865" i="3"/>
  <c r="H866" i="3" s="1"/>
  <c r="O867" i="3"/>
  <c r="U867" i="3" s="1"/>
  <c r="V867" i="3" s="1"/>
  <c r="Q867" i="3"/>
  <c r="S867" i="3"/>
  <c r="H870" i="3"/>
  <c r="H871" i="3" s="1"/>
  <c r="O872" i="3"/>
  <c r="U872" i="3" s="1"/>
  <c r="V872" i="3" s="1"/>
  <c r="Q872" i="3"/>
  <c r="S872" i="3"/>
  <c r="H875" i="3"/>
  <c r="H876" i="3"/>
  <c r="O877" i="3"/>
  <c r="U877" i="3" s="1"/>
  <c r="V877" i="3" s="1"/>
  <c r="Q877" i="3"/>
  <c r="S877" i="3"/>
  <c r="H880" i="3"/>
  <c r="H881" i="3" s="1"/>
  <c r="H882" i="3" s="1"/>
  <c r="H883" i="3" s="1"/>
  <c r="O884" i="3"/>
  <c r="U884" i="3" s="1"/>
  <c r="V884" i="3" s="1"/>
  <c r="Q884" i="3"/>
  <c r="S884" i="3"/>
  <c r="H887" i="3"/>
  <c r="H888" i="3" s="1"/>
  <c r="O889" i="3"/>
  <c r="U889" i="3" s="1"/>
  <c r="V889" i="3" s="1"/>
  <c r="Q889" i="3"/>
  <c r="S889" i="3"/>
  <c r="H892" i="3"/>
  <c r="H893" i="3" s="1"/>
  <c r="O894" i="3"/>
  <c r="U894" i="3" s="1"/>
  <c r="V894" i="3" s="1"/>
  <c r="Q894" i="3"/>
  <c r="S894" i="3"/>
  <c r="H897" i="3"/>
  <c r="H898" i="3" s="1"/>
  <c r="O899" i="3"/>
  <c r="U899" i="3" s="1"/>
  <c r="V899" i="3" s="1"/>
  <c r="Q899" i="3"/>
  <c r="S899" i="3"/>
  <c r="H902" i="3"/>
  <c r="H903" i="3"/>
  <c r="O904" i="3"/>
  <c r="U904" i="3" s="1"/>
  <c r="V904" i="3" s="1"/>
  <c r="Q904" i="3"/>
  <c r="S904" i="3"/>
  <c r="H907" i="3"/>
  <c r="H908" i="3"/>
  <c r="O909" i="3"/>
  <c r="U909" i="3" s="1"/>
  <c r="V909" i="3" s="1"/>
  <c r="Q909" i="3"/>
  <c r="S909" i="3"/>
  <c r="H912" i="3"/>
  <c r="H913" i="3" s="1"/>
  <c r="O914" i="3"/>
  <c r="U914" i="3" s="1"/>
  <c r="V914" i="3" s="1"/>
  <c r="Q914" i="3"/>
  <c r="S914" i="3"/>
  <c r="H917" i="3"/>
  <c r="H918" i="3" s="1"/>
  <c r="O919" i="3"/>
  <c r="U919" i="3" s="1"/>
  <c r="V919" i="3" s="1"/>
  <c r="Q919" i="3"/>
  <c r="S919" i="3"/>
  <c r="H922" i="3"/>
  <c r="H923" i="3" s="1"/>
  <c r="O924" i="3"/>
  <c r="U924" i="3" s="1"/>
  <c r="V924" i="3" s="1"/>
  <c r="Q924" i="3"/>
  <c r="S924" i="3"/>
  <c r="H927" i="3"/>
  <c r="H928" i="3" s="1"/>
  <c r="O929" i="3"/>
  <c r="U929" i="3" s="1"/>
  <c r="V929" i="3" s="1"/>
  <c r="Q929" i="3"/>
  <c r="S929" i="3"/>
  <c r="H932" i="3"/>
  <c r="H933" i="3" s="1"/>
  <c r="H934" i="3"/>
  <c r="H935" i="3" s="1"/>
  <c r="H936" i="3" s="1"/>
  <c r="O937" i="3"/>
  <c r="U937" i="3" s="1"/>
  <c r="V937" i="3" s="1"/>
  <c r="Q937" i="3"/>
  <c r="S937" i="3"/>
  <c r="H940" i="3"/>
  <c r="H941" i="3" s="1"/>
  <c r="O942" i="3"/>
  <c r="U942" i="3" s="1"/>
  <c r="V942" i="3" s="1"/>
  <c r="Q942" i="3"/>
  <c r="S942" i="3"/>
  <c r="H945" i="3"/>
  <c r="H946" i="3"/>
  <c r="O947" i="3"/>
  <c r="U947" i="3" s="1"/>
  <c r="V947" i="3" s="1"/>
  <c r="Q947" i="3"/>
  <c r="S947" i="3"/>
  <c r="H950" i="3"/>
  <c r="H951" i="3" s="1"/>
  <c r="Y953" i="3"/>
  <c r="G40" i="2" s="1"/>
  <c r="O954" i="3"/>
  <c r="U954" i="3" s="1"/>
  <c r="Q954" i="3"/>
  <c r="S954" i="3"/>
  <c r="H957" i="3"/>
  <c r="H958" i="3" s="1"/>
  <c r="O959" i="3"/>
  <c r="U959" i="3" s="1"/>
  <c r="V959" i="3" s="1"/>
  <c r="Q959" i="3"/>
  <c r="S959" i="3"/>
  <c r="H962" i="3"/>
  <c r="H963" i="3" s="1"/>
  <c r="O964" i="3"/>
  <c r="Q964" i="3"/>
  <c r="S964" i="3"/>
  <c r="H967" i="3"/>
  <c r="H968" i="3" s="1"/>
  <c r="H969" i="3" s="1"/>
  <c r="H970" i="3" s="1"/>
  <c r="H971" i="3" s="1"/>
  <c r="H972" i="3" s="1"/>
  <c r="H973" i="3" s="1"/>
  <c r="H974" i="3" s="1"/>
  <c r="O975" i="3"/>
  <c r="U975" i="3" s="1"/>
  <c r="V975" i="3" s="1"/>
  <c r="Q975" i="3"/>
  <c r="S975" i="3"/>
  <c r="H978" i="3"/>
  <c r="H979" i="3" s="1"/>
  <c r="O980" i="3"/>
  <c r="U980" i="3" s="1"/>
  <c r="V980" i="3" s="1"/>
  <c r="Q980" i="3"/>
  <c r="S980" i="3"/>
  <c r="H983" i="3"/>
  <c r="H984" i="3" s="1"/>
  <c r="O985" i="3"/>
  <c r="U985" i="3" s="1"/>
  <c r="V985" i="3" s="1"/>
  <c r="Q985" i="3"/>
  <c r="S985" i="3"/>
  <c r="H988" i="3"/>
  <c r="H989" i="3" s="1"/>
  <c r="O990" i="3"/>
  <c r="U990" i="3" s="1"/>
  <c r="V990" i="3" s="1"/>
  <c r="Q990" i="3"/>
  <c r="S990" i="3"/>
  <c r="H993" i="3"/>
  <c r="H994" i="3" s="1"/>
  <c r="Y996" i="3"/>
  <c r="G41" i="2" s="1"/>
  <c r="O997" i="3"/>
  <c r="Q997" i="3"/>
  <c r="Q996" i="3" s="1"/>
  <c r="D41" i="2" s="1"/>
  <c r="S997" i="3"/>
  <c r="S996" i="3" s="1"/>
  <c r="H1000" i="3"/>
  <c r="H1001" i="3"/>
  <c r="H1002" i="3" s="1"/>
  <c r="Y1004" i="3"/>
  <c r="G42" i="2" s="1"/>
  <c r="O1005" i="3"/>
  <c r="O1004" i="3" s="1"/>
  <c r="C42" i="2" s="1"/>
  <c r="Q1005" i="3"/>
  <c r="Q1004" i="3" s="1"/>
  <c r="D42" i="2" s="1"/>
  <c r="S1005" i="3"/>
  <c r="S1004" i="3" s="1"/>
  <c r="H1008" i="3"/>
  <c r="H1009" i="3" s="1"/>
  <c r="Q1011" i="3"/>
  <c r="D43" i="2" s="1"/>
  <c r="Y1011" i="3"/>
  <c r="G43" i="2" s="1"/>
  <c r="O1012" i="3"/>
  <c r="U1012" i="3" s="1"/>
  <c r="Q1012" i="3"/>
  <c r="S1012" i="3"/>
  <c r="S1011" i="3" s="1"/>
  <c r="H1015" i="3"/>
  <c r="H1016" i="3" s="1"/>
  <c r="Y1018" i="3"/>
  <c r="G44" i="2" s="1"/>
  <c r="O1019" i="3"/>
  <c r="Q1019" i="3"/>
  <c r="Q1018" i="3" s="1"/>
  <c r="D44" i="2" s="1"/>
  <c r="S1019" i="3"/>
  <c r="S1018" i="3" s="1"/>
  <c r="H1022" i="3"/>
  <c r="H1023" i="3" s="1"/>
  <c r="H1024" i="3" s="1"/>
  <c r="H1025" i="3" s="1"/>
  <c r="H1026" i="3" s="1"/>
  <c r="U1028" i="3"/>
  <c r="E45" i="2" s="1"/>
  <c r="V1028" i="3"/>
  <c r="F45" i="2" s="1"/>
  <c r="Y1028" i="3"/>
  <c r="G45" i="2" s="1"/>
  <c r="O1029" i="3"/>
  <c r="U1029" i="3" s="1"/>
  <c r="V1029" i="3" s="1"/>
  <c r="Q1029" i="3"/>
  <c r="Q1028" i="3" s="1"/>
  <c r="D45" i="2" s="1"/>
  <c r="S1029" i="3"/>
  <c r="S1028" i="3" s="1"/>
  <c r="Y1033" i="3"/>
  <c r="G46" i="2" s="1"/>
  <c r="O1034" i="3"/>
  <c r="Q1034" i="3"/>
  <c r="Q1033" i="3" s="1"/>
  <c r="D46" i="2" s="1"/>
  <c r="S1034" i="3"/>
  <c r="S1033" i="3" s="1"/>
  <c r="H1037" i="3"/>
  <c r="H1038" i="3" s="1"/>
  <c r="Y1042" i="3"/>
  <c r="G48" i="2" s="1"/>
  <c r="O1043" i="3"/>
  <c r="Q1043" i="3"/>
  <c r="S1043" i="3"/>
  <c r="H1046" i="3"/>
  <c r="H1047" i="3" s="1"/>
  <c r="H1048" i="3" s="1"/>
  <c r="O1049" i="3"/>
  <c r="U1049" i="3" s="1"/>
  <c r="V1049" i="3" s="1"/>
  <c r="Q1049" i="3"/>
  <c r="S1049" i="3"/>
  <c r="H1052" i="3"/>
  <c r="H1053" i="3" s="1"/>
  <c r="H1054" i="3" s="1"/>
  <c r="O1055" i="3"/>
  <c r="U1055" i="3" s="1"/>
  <c r="V1055" i="3" s="1"/>
  <c r="Q1055" i="3"/>
  <c r="S1055" i="3"/>
  <c r="H1058" i="3"/>
  <c r="H1059" i="3" s="1"/>
  <c r="O1060" i="3"/>
  <c r="U1060" i="3" s="1"/>
  <c r="V1060" i="3" s="1"/>
  <c r="Q1060" i="3"/>
  <c r="S1060" i="3"/>
  <c r="H1063" i="3"/>
  <c r="H1064" i="3" s="1"/>
  <c r="O1065" i="3"/>
  <c r="U1065" i="3" s="1"/>
  <c r="V1065" i="3" s="1"/>
  <c r="Q1065" i="3"/>
  <c r="S1065" i="3"/>
  <c r="H1068" i="3"/>
  <c r="H1069" i="3"/>
  <c r="O1070" i="3"/>
  <c r="U1070" i="3" s="1"/>
  <c r="V1070" i="3" s="1"/>
  <c r="Q1070" i="3"/>
  <c r="S1070" i="3"/>
  <c r="H1073" i="3"/>
  <c r="H1074" i="3" s="1"/>
  <c r="O1075" i="3"/>
  <c r="U1075" i="3" s="1"/>
  <c r="V1075" i="3" s="1"/>
  <c r="Q1075" i="3"/>
  <c r="S1075" i="3"/>
  <c r="H1078" i="3"/>
  <c r="H1079" i="3" s="1"/>
  <c r="O1080" i="3"/>
  <c r="U1080" i="3" s="1"/>
  <c r="V1080" i="3" s="1"/>
  <c r="Q1080" i="3"/>
  <c r="S1080" i="3"/>
  <c r="H1083" i="3"/>
  <c r="H1084" i="3" s="1"/>
  <c r="O1085" i="3"/>
  <c r="U1085" i="3" s="1"/>
  <c r="V1085" i="3" s="1"/>
  <c r="Q1085" i="3"/>
  <c r="S1085" i="3"/>
  <c r="H1088" i="3"/>
  <c r="H1089" i="3" s="1"/>
  <c r="H1090" i="3" s="1"/>
  <c r="O1091" i="3"/>
  <c r="U1091" i="3" s="1"/>
  <c r="V1091" i="3" s="1"/>
  <c r="Q1091" i="3"/>
  <c r="S1091" i="3"/>
  <c r="H1094" i="3"/>
  <c r="H1095" i="3"/>
  <c r="O1096" i="3"/>
  <c r="U1096" i="3" s="1"/>
  <c r="V1096" i="3" s="1"/>
  <c r="Q1096" i="3"/>
  <c r="S1096" i="3"/>
  <c r="H1099" i="3"/>
  <c r="H1100" i="3" s="1"/>
  <c r="H1101" i="3" s="1"/>
  <c r="O1102" i="3"/>
  <c r="U1102" i="3" s="1"/>
  <c r="V1102" i="3" s="1"/>
  <c r="Q1102" i="3"/>
  <c r="S1102" i="3"/>
  <c r="H1105" i="3"/>
  <c r="H1106" i="3" s="1"/>
  <c r="O1107" i="3"/>
  <c r="U1107" i="3" s="1"/>
  <c r="V1107" i="3" s="1"/>
  <c r="Q1107" i="3"/>
  <c r="S1107" i="3"/>
  <c r="H1110" i="3"/>
  <c r="H1111" i="3" s="1"/>
  <c r="O1112" i="3"/>
  <c r="U1112" i="3" s="1"/>
  <c r="V1112" i="3" s="1"/>
  <c r="Q1112" i="3"/>
  <c r="S1112" i="3"/>
  <c r="H1115" i="3"/>
  <c r="H1116" i="3" s="1"/>
  <c r="O1117" i="3"/>
  <c r="U1117" i="3" s="1"/>
  <c r="V1117" i="3" s="1"/>
  <c r="Q1117" i="3"/>
  <c r="S1117" i="3"/>
  <c r="H1120" i="3"/>
  <c r="H1121" i="3" s="1"/>
  <c r="H1122" i="3" s="1"/>
  <c r="H1123" i="3" s="1"/>
  <c r="O1124" i="3"/>
  <c r="U1124" i="3" s="1"/>
  <c r="V1124" i="3" s="1"/>
  <c r="Q1124" i="3"/>
  <c r="S1124" i="3"/>
  <c r="H1127" i="3"/>
  <c r="H1128" i="3" s="1"/>
  <c r="H1129" i="3" s="1"/>
  <c r="H1130" i="3" s="1"/>
  <c r="H1131" i="3" s="1"/>
  <c r="O1132" i="3"/>
  <c r="U1132" i="3" s="1"/>
  <c r="V1132" i="3" s="1"/>
  <c r="Q1132" i="3"/>
  <c r="S1132" i="3"/>
  <c r="H1135" i="3"/>
  <c r="H1136" i="3"/>
  <c r="O1137" i="3"/>
  <c r="U1137" i="3" s="1"/>
  <c r="V1137" i="3" s="1"/>
  <c r="Q1137" i="3"/>
  <c r="S1137" i="3"/>
  <c r="H1140" i="3"/>
  <c r="H1141" i="3" s="1"/>
  <c r="O1142" i="3"/>
  <c r="U1142" i="3" s="1"/>
  <c r="V1142" i="3" s="1"/>
  <c r="Q1142" i="3"/>
  <c r="S1142" i="3"/>
  <c r="H1145" i="3"/>
  <c r="H1146" i="3" s="1"/>
  <c r="O1147" i="3"/>
  <c r="U1147" i="3" s="1"/>
  <c r="V1147" i="3" s="1"/>
  <c r="Q1147" i="3"/>
  <c r="S1147" i="3"/>
  <c r="H1150" i="3"/>
  <c r="H1151" i="3" s="1"/>
  <c r="O1152" i="3"/>
  <c r="U1152" i="3" s="1"/>
  <c r="V1152" i="3" s="1"/>
  <c r="Q1152" i="3"/>
  <c r="S1152" i="3"/>
  <c r="H1155" i="3"/>
  <c r="H1156" i="3" s="1"/>
  <c r="O1157" i="3"/>
  <c r="U1157" i="3" s="1"/>
  <c r="V1157" i="3" s="1"/>
  <c r="Q1157" i="3"/>
  <c r="S1157" i="3"/>
  <c r="H1160" i="3"/>
  <c r="O1161" i="3"/>
  <c r="U1161" i="3" s="1"/>
  <c r="V1161" i="3" s="1"/>
  <c r="Q1161" i="3"/>
  <c r="S1161" i="3"/>
  <c r="H1164" i="3"/>
  <c r="H1165" i="3" s="1"/>
  <c r="Y1167" i="3"/>
  <c r="G49" i="2" s="1"/>
  <c r="O1168" i="3"/>
  <c r="Q1168" i="3"/>
  <c r="S1168" i="3"/>
  <c r="H1171" i="3"/>
  <c r="H1172" i="3" s="1"/>
  <c r="H1173" i="3" s="1"/>
  <c r="H1174" i="3" s="1"/>
  <c r="O1175" i="3"/>
  <c r="U1175" i="3" s="1"/>
  <c r="V1175" i="3" s="1"/>
  <c r="Q1175" i="3"/>
  <c r="S1175" i="3"/>
  <c r="H1178" i="3"/>
  <c r="H1179" i="3" s="1"/>
  <c r="H1180" i="3" s="1"/>
  <c r="H1181" i="3" s="1"/>
  <c r="H1182" i="3" s="1"/>
  <c r="O1183" i="3"/>
  <c r="U1183" i="3" s="1"/>
  <c r="V1183" i="3" s="1"/>
  <c r="Q1183" i="3"/>
  <c r="S1183" i="3"/>
  <c r="H1186" i="3"/>
  <c r="H1187" i="3" s="1"/>
  <c r="H1188" i="3" s="1"/>
  <c r="H1189" i="3" s="1"/>
  <c r="O1190" i="3"/>
  <c r="U1190" i="3" s="1"/>
  <c r="V1190" i="3" s="1"/>
  <c r="Q1190" i="3"/>
  <c r="S1190" i="3"/>
  <c r="H1193" i="3"/>
  <c r="H1194" i="3" s="1"/>
  <c r="H1195" i="3" s="1"/>
  <c r="H1196" i="3" s="1"/>
  <c r="H1197" i="3" s="1"/>
  <c r="O1198" i="3"/>
  <c r="U1198" i="3" s="1"/>
  <c r="V1198" i="3" s="1"/>
  <c r="Q1198" i="3"/>
  <c r="S1198" i="3"/>
  <c r="H1201" i="3"/>
  <c r="H1202" i="3" s="1"/>
  <c r="H1203" i="3" s="1"/>
  <c r="H1204" i="3" s="1"/>
  <c r="O1205" i="3"/>
  <c r="U1205" i="3" s="1"/>
  <c r="V1205" i="3" s="1"/>
  <c r="Q1205" i="3"/>
  <c r="S1205" i="3"/>
  <c r="H1208" i="3"/>
  <c r="H1209" i="3" s="1"/>
  <c r="H1210" i="3" s="1"/>
  <c r="H1211" i="3" s="1"/>
  <c r="H1212" i="3" s="1"/>
  <c r="O1213" i="3"/>
  <c r="U1213" i="3" s="1"/>
  <c r="V1213" i="3" s="1"/>
  <c r="Q1213" i="3"/>
  <c r="S1213" i="3"/>
  <c r="H1216" i="3"/>
  <c r="H1217" i="3" s="1"/>
  <c r="H1218" i="3" s="1"/>
  <c r="O1219" i="3"/>
  <c r="U1219" i="3" s="1"/>
  <c r="V1219" i="3" s="1"/>
  <c r="Q1219" i="3"/>
  <c r="S1219" i="3"/>
  <c r="H1222" i="3"/>
  <c r="H1223" i="3" s="1"/>
  <c r="H1224" i="3" s="1"/>
  <c r="H1225" i="3" s="1"/>
  <c r="O1226" i="3"/>
  <c r="U1226" i="3" s="1"/>
  <c r="V1226" i="3" s="1"/>
  <c r="Q1226" i="3"/>
  <c r="S1226" i="3"/>
  <c r="H1229" i="3"/>
  <c r="H1230" i="3"/>
  <c r="H1231" i="3" s="1"/>
  <c r="H1232" i="3" s="1"/>
  <c r="O1233" i="3"/>
  <c r="U1233" i="3" s="1"/>
  <c r="V1233" i="3" s="1"/>
  <c r="Q1233" i="3"/>
  <c r="S1233" i="3"/>
  <c r="H1236" i="3"/>
  <c r="H1237" i="3" s="1"/>
  <c r="H1238" i="3" s="1"/>
  <c r="H1239" i="3" s="1"/>
  <c r="H1240" i="3" s="1"/>
  <c r="O1241" i="3"/>
  <c r="U1241" i="3" s="1"/>
  <c r="V1241" i="3" s="1"/>
  <c r="Q1241" i="3"/>
  <c r="S1241" i="3"/>
  <c r="H1244" i="3"/>
  <c r="H1245" i="3" s="1"/>
  <c r="H1246" i="3" s="1"/>
  <c r="H1247" i="3" s="1"/>
  <c r="O1248" i="3"/>
  <c r="U1248" i="3" s="1"/>
  <c r="V1248" i="3" s="1"/>
  <c r="Q1248" i="3"/>
  <c r="S1248" i="3"/>
  <c r="H1251" i="3"/>
  <c r="H1252" i="3" s="1"/>
  <c r="H1253" i="3" s="1"/>
  <c r="H1254" i="3" s="1"/>
  <c r="H1255" i="3" s="1"/>
  <c r="O1256" i="3"/>
  <c r="U1256" i="3" s="1"/>
  <c r="V1256" i="3" s="1"/>
  <c r="Q1256" i="3"/>
  <c r="S1256" i="3"/>
  <c r="H1259" i="3"/>
  <c r="H1260" i="3" s="1"/>
  <c r="H1261" i="3" s="1"/>
  <c r="H1262" i="3" s="1"/>
  <c r="O1263" i="3"/>
  <c r="U1263" i="3" s="1"/>
  <c r="V1263" i="3" s="1"/>
  <c r="Q1263" i="3"/>
  <c r="S1263" i="3"/>
  <c r="H1266" i="3"/>
  <c r="H1267" i="3" s="1"/>
  <c r="H1268" i="3" s="1"/>
  <c r="H1269" i="3" s="1"/>
  <c r="H1270" i="3" s="1"/>
  <c r="O1271" i="3"/>
  <c r="U1271" i="3" s="1"/>
  <c r="V1271" i="3" s="1"/>
  <c r="Q1271" i="3"/>
  <c r="S1271" i="3"/>
  <c r="H1274" i="3"/>
  <c r="H1275" i="3" s="1"/>
  <c r="H1276" i="3" s="1"/>
  <c r="H1277" i="3" s="1"/>
  <c r="O1278" i="3"/>
  <c r="U1278" i="3" s="1"/>
  <c r="V1278" i="3" s="1"/>
  <c r="Q1278" i="3"/>
  <c r="S1278" i="3"/>
  <c r="H1281" i="3"/>
  <c r="H1282" i="3" s="1"/>
  <c r="H1283" i="3" s="1"/>
  <c r="H1284" i="3" s="1"/>
  <c r="H1285" i="3" s="1"/>
  <c r="Y1287" i="3"/>
  <c r="G50" i="2" s="1"/>
  <c r="O1288" i="3"/>
  <c r="U1288" i="3" s="1"/>
  <c r="V1288" i="3" s="1"/>
  <c r="Q1288" i="3"/>
  <c r="S1288" i="3"/>
  <c r="H1291" i="3"/>
  <c r="H1292" i="3" s="1"/>
  <c r="H1293" i="3" s="1"/>
  <c r="H1294" i="3" s="1"/>
  <c r="O1295" i="3"/>
  <c r="U1295" i="3" s="1"/>
  <c r="Q1295" i="3"/>
  <c r="S1295" i="3"/>
  <c r="H1298" i="3"/>
  <c r="H1299" i="3" s="1"/>
  <c r="O1300" i="3"/>
  <c r="U1300" i="3" s="1"/>
  <c r="V1300" i="3" s="1"/>
  <c r="Q1300" i="3"/>
  <c r="S1300" i="3"/>
  <c r="H1303" i="3"/>
  <c r="H1304" i="3" s="1"/>
  <c r="O1305" i="3"/>
  <c r="U1305" i="3" s="1"/>
  <c r="V1305" i="3" s="1"/>
  <c r="Q1305" i="3"/>
  <c r="S1305" i="3"/>
  <c r="H1308" i="3"/>
  <c r="H1309" i="3" s="1"/>
  <c r="O1310" i="3"/>
  <c r="U1310" i="3" s="1"/>
  <c r="V1310" i="3" s="1"/>
  <c r="Q1310" i="3"/>
  <c r="S1310" i="3"/>
  <c r="H1313" i="3"/>
  <c r="H1314" i="3"/>
  <c r="H1315" i="3" s="1"/>
  <c r="H1316" i="3" s="1"/>
  <c r="O1317" i="3"/>
  <c r="U1317" i="3" s="1"/>
  <c r="V1317" i="3" s="1"/>
  <c r="Q1317" i="3"/>
  <c r="S1317" i="3"/>
  <c r="H1320" i="3"/>
  <c r="H1321" i="3" s="1"/>
  <c r="Y1323" i="3"/>
  <c r="G51" i="2" s="1"/>
  <c r="O1324" i="3"/>
  <c r="U1324" i="3" s="1"/>
  <c r="Q1324" i="3"/>
  <c r="S1324" i="3"/>
  <c r="H1327" i="3"/>
  <c r="H1328" i="3" s="1"/>
  <c r="H1329" i="3" s="1"/>
  <c r="H1330" i="3" s="1"/>
  <c r="H1331" i="3" s="1"/>
  <c r="H1332" i="3" s="1"/>
  <c r="H1333" i="3" s="1"/>
  <c r="H1334" i="3" s="1"/>
  <c r="O1335" i="3"/>
  <c r="U1335" i="3" s="1"/>
  <c r="V1335" i="3" s="1"/>
  <c r="Q1335" i="3"/>
  <c r="S1335" i="3"/>
  <c r="H1338" i="3"/>
  <c r="H1339" i="3" s="1"/>
  <c r="H1340" i="3" s="1"/>
  <c r="H1341" i="3" s="1"/>
  <c r="H1342" i="3" s="1"/>
  <c r="H1343" i="3" s="1"/>
  <c r="H1344" i="3" s="1"/>
  <c r="H1345" i="3" s="1"/>
  <c r="H1346" i="3" s="1"/>
  <c r="O1347" i="3"/>
  <c r="U1347" i="3" s="1"/>
  <c r="V1347" i="3" s="1"/>
  <c r="Q1347" i="3"/>
  <c r="S1347" i="3"/>
  <c r="H1350" i="3"/>
  <c r="H1351" i="3" s="1"/>
  <c r="H1352" i="3" s="1"/>
  <c r="H1353" i="3" s="1"/>
  <c r="H1354" i="3" s="1"/>
  <c r="H1355" i="3" s="1"/>
  <c r="H1356" i="3" s="1"/>
  <c r="H1357" i="3" s="1"/>
  <c r="H1358" i="3" s="1"/>
  <c r="H1359" i="3" s="1"/>
  <c r="O1360" i="3"/>
  <c r="U1360" i="3" s="1"/>
  <c r="V1360" i="3" s="1"/>
  <c r="Q1360" i="3"/>
  <c r="S1360" i="3"/>
  <c r="H1363" i="3"/>
  <c r="H1364" i="3" s="1"/>
  <c r="H1365" i="3" s="1"/>
  <c r="H1366" i="3" s="1"/>
  <c r="H1367" i="3" s="1"/>
  <c r="H1368" i="3" s="1"/>
  <c r="H1369" i="3" s="1"/>
  <c r="H1370" i="3" s="1"/>
  <c r="O1371" i="3"/>
  <c r="U1371" i="3" s="1"/>
  <c r="V1371" i="3" s="1"/>
  <c r="Q1371" i="3"/>
  <c r="S1371" i="3"/>
  <c r="H1374" i="3"/>
  <c r="H1375" i="3" s="1"/>
  <c r="H1376" i="3" s="1"/>
  <c r="H1377" i="3" s="1"/>
  <c r="H1378" i="3" s="1"/>
  <c r="H1379" i="3" s="1"/>
  <c r="H1380" i="3" s="1"/>
  <c r="H1381" i="3" s="1"/>
  <c r="H1382" i="3" s="1"/>
  <c r="O1383" i="3"/>
  <c r="U1383" i="3" s="1"/>
  <c r="V1383" i="3" s="1"/>
  <c r="Q1383" i="3"/>
  <c r="S1383" i="3"/>
  <c r="H1386" i="3"/>
  <c r="H1387" i="3" s="1"/>
  <c r="H1388" i="3" s="1"/>
  <c r="H1389" i="3" s="1"/>
  <c r="H1390" i="3" s="1"/>
  <c r="H1391" i="3" s="1"/>
  <c r="H1392" i="3" s="1"/>
  <c r="H1393" i="3" s="1"/>
  <c r="H1394" i="3" s="1"/>
  <c r="H1395" i="3" s="1"/>
  <c r="O1396" i="3"/>
  <c r="U1396" i="3" s="1"/>
  <c r="V1396" i="3" s="1"/>
  <c r="Q1396" i="3"/>
  <c r="S1396" i="3"/>
  <c r="H1399" i="3"/>
  <c r="H1400" i="3"/>
  <c r="H1401" i="3" s="1"/>
  <c r="O1402" i="3"/>
  <c r="U1402" i="3" s="1"/>
  <c r="V1402" i="3" s="1"/>
  <c r="Q1402" i="3"/>
  <c r="S1402" i="3"/>
  <c r="H1405" i="3"/>
  <c r="H1406" i="3" s="1"/>
  <c r="H1407" i="3" s="1"/>
  <c r="Y1409" i="3"/>
  <c r="G52" i="2" s="1"/>
  <c r="O1410" i="3"/>
  <c r="Q1410" i="3"/>
  <c r="S1410" i="3"/>
  <c r="H1413" i="3"/>
  <c r="H1414" i="3" s="1"/>
  <c r="O1415" i="3"/>
  <c r="U1415" i="3" s="1"/>
  <c r="V1415" i="3" s="1"/>
  <c r="Q1415" i="3"/>
  <c r="S1415" i="3"/>
  <c r="H1418" i="3"/>
  <c r="H1419" i="3" s="1"/>
  <c r="O1420" i="3"/>
  <c r="U1420" i="3" s="1"/>
  <c r="V1420" i="3" s="1"/>
  <c r="Q1420" i="3"/>
  <c r="S1420" i="3"/>
  <c r="H1423" i="3"/>
  <c r="H1424" i="3" s="1"/>
  <c r="O1425" i="3"/>
  <c r="U1425" i="3" s="1"/>
  <c r="V1425" i="3" s="1"/>
  <c r="Q1425" i="3"/>
  <c r="S1425" i="3"/>
  <c r="H1428" i="3"/>
  <c r="H1429" i="3"/>
  <c r="O1430" i="3"/>
  <c r="U1430" i="3" s="1"/>
  <c r="V1430" i="3" s="1"/>
  <c r="Q1430" i="3"/>
  <c r="S1430" i="3"/>
  <c r="H1433" i="3"/>
  <c r="H1434" i="3" s="1"/>
  <c r="O1435" i="3"/>
  <c r="U1435" i="3" s="1"/>
  <c r="V1435" i="3" s="1"/>
  <c r="Q1435" i="3"/>
  <c r="S1435" i="3"/>
  <c r="H1438" i="3"/>
  <c r="H1439" i="3" s="1"/>
  <c r="O1440" i="3"/>
  <c r="U1440" i="3" s="1"/>
  <c r="V1440" i="3" s="1"/>
  <c r="Q1440" i="3"/>
  <c r="S1440" i="3"/>
  <c r="H1443" i="3"/>
  <c r="H1444" i="3" s="1"/>
  <c r="Y1446" i="3"/>
  <c r="G53" i="2" s="1"/>
  <c r="O1447" i="3"/>
  <c r="Q1447" i="3"/>
  <c r="S1447" i="3"/>
  <c r="H1450" i="3"/>
  <c r="H1451" i="3" s="1"/>
  <c r="H1452" i="3" s="1"/>
  <c r="O1453" i="3"/>
  <c r="U1453" i="3" s="1"/>
  <c r="V1453" i="3" s="1"/>
  <c r="Q1453" i="3"/>
  <c r="S1453" i="3"/>
  <c r="H1456" i="3"/>
  <c r="H1457" i="3" s="1"/>
  <c r="H1458" i="3" s="1"/>
  <c r="O1459" i="3"/>
  <c r="U1459" i="3" s="1"/>
  <c r="V1459" i="3" s="1"/>
  <c r="Q1459" i="3"/>
  <c r="S1459" i="3"/>
  <c r="H1462" i="3"/>
  <c r="H1463" i="3" s="1"/>
  <c r="H1464" i="3" s="1"/>
  <c r="O1465" i="3"/>
  <c r="U1465" i="3" s="1"/>
  <c r="V1465" i="3" s="1"/>
  <c r="Q1465" i="3"/>
  <c r="S1465" i="3"/>
  <c r="H1468" i="3"/>
  <c r="H1469" i="3" s="1"/>
  <c r="H1470" i="3" s="1"/>
  <c r="O1471" i="3"/>
  <c r="U1471" i="3" s="1"/>
  <c r="V1471" i="3" s="1"/>
  <c r="Q1471" i="3"/>
  <c r="S1471" i="3"/>
  <c r="H1474" i="3"/>
  <c r="H1475" i="3" s="1"/>
  <c r="H1476" i="3" s="1"/>
  <c r="O1477" i="3"/>
  <c r="U1477" i="3" s="1"/>
  <c r="V1477" i="3" s="1"/>
  <c r="Q1477" i="3"/>
  <c r="S1477" i="3"/>
  <c r="H1480" i="3"/>
  <c r="H1481" i="3" s="1"/>
  <c r="H1482" i="3" s="1"/>
  <c r="O1483" i="3"/>
  <c r="U1483" i="3" s="1"/>
  <c r="V1483" i="3" s="1"/>
  <c r="Q1483" i="3"/>
  <c r="S1483" i="3"/>
  <c r="H1486" i="3"/>
  <c r="H1487" i="3" s="1"/>
  <c r="H1488" i="3" s="1"/>
  <c r="O1489" i="3"/>
  <c r="U1489" i="3" s="1"/>
  <c r="V1489" i="3" s="1"/>
  <c r="Q1489" i="3"/>
  <c r="S1489" i="3"/>
  <c r="H1492" i="3"/>
  <c r="H1493" i="3" s="1"/>
  <c r="H1494" i="3" s="1"/>
  <c r="O1495" i="3"/>
  <c r="U1495" i="3" s="1"/>
  <c r="V1495" i="3" s="1"/>
  <c r="Q1495" i="3"/>
  <c r="S1495" i="3"/>
  <c r="H1498" i="3"/>
  <c r="H1499" i="3" s="1"/>
  <c r="H1500" i="3" s="1"/>
  <c r="O1501" i="3"/>
  <c r="U1501" i="3" s="1"/>
  <c r="V1501" i="3" s="1"/>
  <c r="Q1501" i="3"/>
  <c r="S1501" i="3"/>
  <c r="H1504" i="3"/>
  <c r="H1505" i="3" s="1"/>
  <c r="H1506" i="3" s="1"/>
  <c r="H1507" i="3" s="1"/>
  <c r="O1508" i="3"/>
  <c r="U1508" i="3" s="1"/>
  <c r="V1508" i="3" s="1"/>
  <c r="Q1508" i="3"/>
  <c r="S1508" i="3"/>
  <c r="H1511" i="3"/>
  <c r="H1512" i="3" s="1"/>
  <c r="H1513" i="3" s="1"/>
  <c r="O1514" i="3"/>
  <c r="U1514" i="3" s="1"/>
  <c r="V1514" i="3" s="1"/>
  <c r="Q1514" i="3"/>
  <c r="S1514" i="3"/>
  <c r="H1517" i="3"/>
  <c r="H1518" i="3"/>
  <c r="H1519" i="3"/>
  <c r="O1520" i="3"/>
  <c r="U1520" i="3" s="1"/>
  <c r="V1520" i="3" s="1"/>
  <c r="Q1520" i="3"/>
  <c r="S1520" i="3"/>
  <c r="H1523" i="3"/>
  <c r="H1524" i="3" s="1"/>
  <c r="O1525" i="3"/>
  <c r="U1525" i="3" s="1"/>
  <c r="V1525" i="3" s="1"/>
  <c r="Q1525" i="3"/>
  <c r="S1525" i="3"/>
  <c r="H1528" i="3"/>
  <c r="H1529" i="3" s="1"/>
  <c r="O1530" i="3"/>
  <c r="U1530" i="3" s="1"/>
  <c r="V1530" i="3" s="1"/>
  <c r="Q1530" i="3"/>
  <c r="S1530" i="3"/>
  <c r="H1533" i="3"/>
  <c r="H1534" i="3" s="1"/>
  <c r="Y1536" i="3"/>
  <c r="G54" i="2" s="1"/>
  <c r="O1537" i="3"/>
  <c r="U1537" i="3" s="1"/>
  <c r="Q1537" i="3"/>
  <c r="S1537" i="3"/>
  <c r="H1540" i="3"/>
  <c r="H1541" i="3" s="1"/>
  <c r="H1542" i="3" s="1"/>
  <c r="H1543" i="3" s="1"/>
  <c r="H1544" i="3" s="1"/>
  <c r="H1545" i="3" s="1"/>
  <c r="H1546" i="3" s="1"/>
  <c r="H1547" i="3" s="1"/>
  <c r="H1548" i="3" s="1"/>
  <c r="O1549" i="3"/>
  <c r="U1549" i="3" s="1"/>
  <c r="V1549" i="3" s="1"/>
  <c r="Q1549" i="3"/>
  <c r="S1549" i="3"/>
  <c r="H1552" i="3"/>
  <c r="H1553" i="3" s="1"/>
  <c r="H1554" i="3" s="1"/>
  <c r="O1555" i="3"/>
  <c r="U1555" i="3" s="1"/>
  <c r="V1555" i="3" s="1"/>
  <c r="Q1555" i="3"/>
  <c r="S1555" i="3"/>
  <c r="H1558" i="3"/>
  <c r="H1559" i="3" s="1"/>
  <c r="H1560" i="3" s="1"/>
  <c r="H1561" i="3" s="1"/>
  <c r="H1562" i="3" s="1"/>
  <c r="H1563" i="3" s="1"/>
  <c r="H1564" i="3" s="1"/>
  <c r="H1565" i="3" s="1"/>
  <c r="H1566" i="3" s="1"/>
  <c r="Y1568" i="3"/>
  <c r="G55" i="2" s="1"/>
  <c r="O1569" i="3"/>
  <c r="U1569" i="3" s="1"/>
  <c r="V1569" i="3" s="1"/>
  <c r="Q1569" i="3"/>
  <c r="S1569" i="3"/>
  <c r="H1572" i="3"/>
  <c r="H1573" i="3" s="1"/>
  <c r="H1574" i="3" s="1"/>
  <c r="H1575" i="3" s="1"/>
  <c r="H1576" i="3" s="1"/>
  <c r="O1577" i="3"/>
  <c r="U1577" i="3" s="1"/>
  <c r="V1577" i="3" s="1"/>
  <c r="Q1577" i="3"/>
  <c r="S1577" i="3"/>
  <c r="H1580" i="3"/>
  <c r="H1581" i="3" s="1"/>
  <c r="H1582" i="3" s="1"/>
  <c r="O1583" i="3"/>
  <c r="U1583" i="3" s="1"/>
  <c r="V1583" i="3" s="1"/>
  <c r="Q1583" i="3"/>
  <c r="S1583" i="3"/>
  <c r="H1586" i="3"/>
  <c r="H1587" i="3" s="1"/>
  <c r="H1588" i="3" s="1"/>
  <c r="H1589" i="3" s="1"/>
  <c r="O1590" i="3"/>
  <c r="U1590" i="3" s="1"/>
  <c r="V1590" i="3" s="1"/>
  <c r="Q1590" i="3"/>
  <c r="S1590" i="3"/>
  <c r="H1593" i="3"/>
  <c r="H1594" i="3"/>
  <c r="Y1596" i="3"/>
  <c r="G56" i="2" s="1"/>
  <c r="O1597" i="3"/>
  <c r="U1597" i="3" s="1"/>
  <c r="V1597" i="3" s="1"/>
  <c r="V1596" i="3" s="1"/>
  <c r="F56" i="2" s="1"/>
  <c r="Q1597" i="3"/>
  <c r="Q1596" i="3" s="1"/>
  <c r="D56" i="2" s="1"/>
  <c r="S1597" i="3"/>
  <c r="S1596" i="3" s="1"/>
  <c r="H1600" i="3"/>
  <c r="H1601" i="3" s="1"/>
  <c r="Y1603" i="3"/>
  <c r="G57" i="2" s="1"/>
  <c r="O1604" i="3"/>
  <c r="U1604" i="3" s="1"/>
  <c r="V1604" i="3" s="1"/>
  <c r="Q1604" i="3"/>
  <c r="S1604" i="3"/>
  <c r="H1607" i="3"/>
  <c r="H1608" i="3" s="1"/>
  <c r="O1609" i="3"/>
  <c r="U1609" i="3" s="1"/>
  <c r="V1609" i="3" s="1"/>
  <c r="Q1609" i="3"/>
  <c r="S1609" i="3"/>
  <c r="H1612" i="3"/>
  <c r="H1613" i="3" s="1"/>
  <c r="O1614" i="3"/>
  <c r="U1614" i="3" s="1"/>
  <c r="V1614" i="3" s="1"/>
  <c r="Q1614" i="3"/>
  <c r="S1614" i="3"/>
  <c r="H1617" i="3"/>
  <c r="H1618" i="3"/>
  <c r="O1619" i="3"/>
  <c r="U1619" i="3" s="1"/>
  <c r="V1619" i="3" s="1"/>
  <c r="Q1619" i="3"/>
  <c r="S1619" i="3"/>
  <c r="H1622" i="3"/>
  <c r="H1623" i="3" s="1"/>
  <c r="O1624" i="3"/>
  <c r="U1624" i="3" s="1"/>
  <c r="V1624" i="3" s="1"/>
  <c r="Q1624" i="3"/>
  <c r="S1624" i="3"/>
  <c r="H1627" i="3"/>
  <c r="H1628" i="3" s="1"/>
  <c r="Y1630" i="3"/>
  <c r="G58" i="2" s="1"/>
  <c r="O1631" i="3"/>
  <c r="Q1631" i="3"/>
  <c r="S1631" i="3"/>
  <c r="H1634" i="3"/>
  <c r="H1635" i="3" s="1"/>
  <c r="H1636" i="3" s="1"/>
  <c r="H1637" i="3" s="1"/>
  <c r="H1638" i="3" s="1"/>
  <c r="O1639" i="3"/>
  <c r="U1639" i="3" s="1"/>
  <c r="V1639" i="3" s="1"/>
  <c r="Q1639" i="3"/>
  <c r="S1639" i="3"/>
  <c r="S1630" i="3" s="1"/>
  <c r="H1642" i="3"/>
  <c r="H1643" i="3"/>
  <c r="Y1645" i="3"/>
  <c r="G59" i="2" s="1"/>
  <c r="O1646" i="3"/>
  <c r="U1646" i="3" s="1"/>
  <c r="V1646" i="3" s="1"/>
  <c r="Q1646" i="3"/>
  <c r="S1646" i="3"/>
  <c r="H1649" i="3"/>
  <c r="H1650" i="3" s="1"/>
  <c r="O1651" i="3"/>
  <c r="U1651" i="3" s="1"/>
  <c r="V1651" i="3" s="1"/>
  <c r="Q1651" i="3"/>
  <c r="S1651" i="3"/>
  <c r="H1654" i="3"/>
  <c r="H1655" i="3"/>
  <c r="H1656" i="3" s="1"/>
  <c r="H1657" i="3" s="1"/>
  <c r="H1658" i="3" s="1"/>
  <c r="H1659" i="3" s="1"/>
  <c r="H1660" i="3" s="1"/>
  <c r="O1661" i="3"/>
  <c r="U1661" i="3" s="1"/>
  <c r="V1661" i="3" s="1"/>
  <c r="Q1661" i="3"/>
  <c r="S1661" i="3"/>
  <c r="H1664" i="3"/>
  <c r="H1665" i="3" s="1"/>
  <c r="O1666" i="3"/>
  <c r="U1666" i="3" s="1"/>
  <c r="V1666" i="3" s="1"/>
  <c r="Q1666" i="3"/>
  <c r="S1666" i="3"/>
  <c r="H1669" i="3"/>
  <c r="H1670" i="3" s="1"/>
  <c r="H1671" i="3" s="1"/>
  <c r="H1672" i="3" s="1"/>
  <c r="H1673" i="3" s="1"/>
  <c r="H1674" i="3" s="1"/>
  <c r="H1675" i="3" s="1"/>
  <c r="O1676" i="3"/>
  <c r="U1676" i="3" s="1"/>
  <c r="V1676" i="3" s="1"/>
  <c r="Q1676" i="3"/>
  <c r="S1676" i="3"/>
  <c r="H1679" i="3"/>
  <c r="H1680" i="3" s="1"/>
  <c r="O1681" i="3"/>
  <c r="U1681" i="3" s="1"/>
  <c r="V1681" i="3" s="1"/>
  <c r="Q1681" i="3"/>
  <c r="S1681" i="3"/>
  <c r="H1684" i="3"/>
  <c r="H1685" i="3" s="1"/>
  <c r="O1686" i="3"/>
  <c r="U1686" i="3" s="1"/>
  <c r="V1686" i="3" s="1"/>
  <c r="Q1686" i="3"/>
  <c r="S1686" i="3"/>
  <c r="H1689" i="3"/>
  <c r="H1690" i="3" s="1"/>
  <c r="H1691" i="3" s="1"/>
  <c r="O1692" i="3"/>
  <c r="U1692" i="3" s="1"/>
  <c r="V1692" i="3" s="1"/>
  <c r="Q1692" i="3"/>
  <c r="S1692" i="3"/>
  <c r="H1695" i="3"/>
  <c r="H1696" i="3" s="1"/>
  <c r="O1697" i="3"/>
  <c r="U1697" i="3" s="1"/>
  <c r="V1697" i="3" s="1"/>
  <c r="Q1697" i="3"/>
  <c r="S1697" i="3"/>
  <c r="H1700" i="3"/>
  <c r="H1701" i="3" s="1"/>
  <c r="H1702" i="3" s="1"/>
  <c r="H1703" i="3" s="1"/>
  <c r="H1704" i="3" s="1"/>
  <c r="H1705" i="3" s="1"/>
  <c r="H1706" i="3" s="1"/>
  <c r="H1707" i="3" s="1"/>
  <c r="H1708" i="3" s="1"/>
  <c r="O1709" i="3"/>
  <c r="U1709" i="3" s="1"/>
  <c r="V1709" i="3" s="1"/>
  <c r="Q1709" i="3"/>
  <c r="S1709" i="3"/>
  <c r="H1712" i="3"/>
  <c r="H1713" i="3" s="1"/>
  <c r="H1714" i="3" s="1"/>
  <c r="O1715" i="3"/>
  <c r="U1715" i="3" s="1"/>
  <c r="V1715" i="3" s="1"/>
  <c r="Q1715" i="3"/>
  <c r="S1715" i="3"/>
  <c r="H1718" i="3"/>
  <c r="H1719" i="3" s="1"/>
  <c r="O1720" i="3"/>
  <c r="U1720" i="3" s="1"/>
  <c r="V1720" i="3" s="1"/>
  <c r="Q1720" i="3"/>
  <c r="S1720" i="3"/>
  <c r="H1723" i="3"/>
  <c r="H1724" i="3" s="1"/>
  <c r="H1725" i="3" s="1"/>
  <c r="O1726" i="3"/>
  <c r="U1726" i="3" s="1"/>
  <c r="V1726" i="3" s="1"/>
  <c r="Q1726" i="3"/>
  <c r="S1726" i="3"/>
  <c r="H1729" i="3"/>
  <c r="H1730" i="3" s="1"/>
  <c r="H1731" i="3" s="1"/>
  <c r="H1732" i="3" s="1"/>
  <c r="H1733" i="3" s="1"/>
  <c r="H1734" i="3" s="1"/>
  <c r="H1735" i="3" s="1"/>
  <c r="H1736" i="3" s="1"/>
  <c r="O1737" i="3"/>
  <c r="U1737" i="3" s="1"/>
  <c r="V1737" i="3" s="1"/>
  <c r="Q1737" i="3"/>
  <c r="S1737" i="3"/>
  <c r="H1740" i="3"/>
  <c r="H1741" i="3"/>
  <c r="H1742" i="3" s="1"/>
  <c r="O1743" i="3"/>
  <c r="U1743" i="3" s="1"/>
  <c r="V1743" i="3" s="1"/>
  <c r="Q1743" i="3"/>
  <c r="S1743" i="3"/>
  <c r="H1746" i="3"/>
  <c r="H1747" i="3"/>
  <c r="H1748" i="3" s="1"/>
  <c r="O1749" i="3"/>
  <c r="U1749" i="3" s="1"/>
  <c r="V1749" i="3" s="1"/>
  <c r="Q1749" i="3"/>
  <c r="S1749" i="3"/>
  <c r="H1752" i="3"/>
  <c r="H1753" i="3" s="1"/>
  <c r="H1754" i="3" s="1"/>
  <c r="O1755" i="3"/>
  <c r="U1755" i="3" s="1"/>
  <c r="V1755" i="3" s="1"/>
  <c r="Q1755" i="3"/>
  <c r="S1755" i="3"/>
  <c r="H1758" i="3"/>
  <c r="H1759" i="3" s="1"/>
  <c r="H1760" i="3" s="1"/>
  <c r="O1761" i="3"/>
  <c r="U1761" i="3" s="1"/>
  <c r="V1761" i="3" s="1"/>
  <c r="Q1761" i="3"/>
  <c r="S1761" i="3"/>
  <c r="H1764" i="3"/>
  <c r="H1765" i="3"/>
  <c r="O1766" i="3"/>
  <c r="U1766" i="3" s="1"/>
  <c r="V1766" i="3" s="1"/>
  <c r="Q1766" i="3"/>
  <c r="S1766" i="3"/>
  <c r="H1769" i="3"/>
  <c r="H1770" i="3" s="1"/>
  <c r="Y1772" i="3"/>
  <c r="G60" i="2" s="1"/>
  <c r="O1773" i="3"/>
  <c r="U1773" i="3" s="1"/>
  <c r="Q1773" i="3"/>
  <c r="S1773" i="3"/>
  <c r="S1772" i="3" s="1"/>
  <c r="H1776" i="3"/>
  <c r="H1777" i="3"/>
  <c r="O1778" i="3"/>
  <c r="Q1778" i="3"/>
  <c r="S1778" i="3"/>
  <c r="H1781" i="3"/>
  <c r="H1782" i="3" s="1"/>
  <c r="O1783" i="3"/>
  <c r="U1783" i="3" s="1"/>
  <c r="V1783" i="3" s="1"/>
  <c r="Q1783" i="3"/>
  <c r="S1783" i="3"/>
  <c r="H1786" i="3"/>
  <c r="H1787" i="3" s="1"/>
  <c r="Y1789" i="3"/>
  <c r="G61" i="2" s="1"/>
  <c r="O1790" i="3"/>
  <c r="U1790" i="3" s="1"/>
  <c r="Q1790" i="3"/>
  <c r="S1790" i="3"/>
  <c r="H1793" i="3"/>
  <c r="H1794" i="3" s="1"/>
  <c r="O1795" i="3"/>
  <c r="U1795" i="3" s="1"/>
  <c r="V1795" i="3" s="1"/>
  <c r="Q1795" i="3"/>
  <c r="S1795" i="3"/>
  <c r="H1798" i="3"/>
  <c r="H1799" i="3" s="1"/>
  <c r="O1800" i="3"/>
  <c r="U1800" i="3" s="1"/>
  <c r="V1800" i="3" s="1"/>
  <c r="Q1800" i="3"/>
  <c r="S1800" i="3"/>
  <c r="H1803" i="3"/>
  <c r="H1804" i="3" s="1"/>
  <c r="O1805" i="3"/>
  <c r="U1805" i="3" s="1"/>
  <c r="V1805" i="3" s="1"/>
  <c r="Q1805" i="3"/>
  <c r="S1805" i="3"/>
  <c r="H1808" i="3"/>
  <c r="H1809" i="3" s="1"/>
  <c r="O1810" i="3"/>
  <c r="U1810" i="3" s="1"/>
  <c r="V1810" i="3" s="1"/>
  <c r="Q1810" i="3"/>
  <c r="S1810" i="3"/>
  <c r="H1813" i="3"/>
  <c r="H1814" i="3" s="1"/>
  <c r="O1815" i="3"/>
  <c r="U1815" i="3" s="1"/>
  <c r="V1815" i="3" s="1"/>
  <c r="Q1815" i="3"/>
  <c r="S1815" i="3"/>
  <c r="H1818" i="3"/>
  <c r="H1819" i="3" s="1"/>
  <c r="O1820" i="3"/>
  <c r="U1820" i="3" s="1"/>
  <c r="V1820" i="3" s="1"/>
  <c r="Q1820" i="3"/>
  <c r="S1820" i="3"/>
  <c r="H1823" i="3"/>
  <c r="H1824" i="3" s="1"/>
  <c r="Y1826" i="3"/>
  <c r="G62" i="2" s="1"/>
  <c r="O1827" i="3"/>
  <c r="U1827" i="3" s="1"/>
  <c r="V1827" i="3" s="1"/>
  <c r="Q1827" i="3"/>
  <c r="S1827" i="3"/>
  <c r="H1830" i="3"/>
  <c r="H1831" i="3" s="1"/>
  <c r="H1832" i="3" s="1"/>
  <c r="O1833" i="3"/>
  <c r="U1833" i="3" s="1"/>
  <c r="V1833" i="3" s="1"/>
  <c r="Q1833" i="3"/>
  <c r="S1833" i="3"/>
  <c r="H1836" i="3"/>
  <c r="H1837" i="3" s="1"/>
  <c r="H1838" i="3" s="1"/>
  <c r="Y1840" i="3"/>
  <c r="G63" i="2" s="1"/>
  <c r="O1841" i="3"/>
  <c r="U1841" i="3" s="1"/>
  <c r="Q1841" i="3"/>
  <c r="S1841" i="3"/>
  <c r="H1844" i="3"/>
  <c r="H1845" i="3" s="1"/>
  <c r="O1846" i="3"/>
  <c r="Q1846" i="3"/>
  <c r="S1846" i="3"/>
  <c r="H1849" i="3"/>
  <c r="H1850" i="3" s="1"/>
  <c r="H1851" i="3" s="1"/>
  <c r="H1852" i="3" s="1"/>
  <c r="H1853" i="3" s="1"/>
  <c r="O1854" i="3"/>
  <c r="U1854" i="3" s="1"/>
  <c r="V1854" i="3" s="1"/>
  <c r="Q1854" i="3"/>
  <c r="S1854" i="3"/>
  <c r="H1857" i="3"/>
  <c r="H1858" i="3" s="1"/>
  <c r="O1859" i="3"/>
  <c r="U1859" i="3" s="1"/>
  <c r="V1859" i="3" s="1"/>
  <c r="Q1859" i="3"/>
  <c r="S1859" i="3"/>
  <c r="H1862" i="3"/>
  <c r="H1863" i="3" s="1"/>
  <c r="O1864" i="3"/>
  <c r="U1864" i="3" s="1"/>
  <c r="V1864" i="3" s="1"/>
  <c r="Q1864" i="3"/>
  <c r="S1864" i="3"/>
  <c r="H1867" i="3"/>
  <c r="H1868" i="3" s="1"/>
  <c r="O1869" i="3"/>
  <c r="U1869" i="3" s="1"/>
  <c r="V1869" i="3" s="1"/>
  <c r="Q1869" i="3"/>
  <c r="S1869" i="3"/>
  <c r="H1872" i="3"/>
  <c r="H1873" i="3" s="1"/>
  <c r="O1874" i="3"/>
  <c r="U1874" i="3" s="1"/>
  <c r="V1874" i="3" s="1"/>
  <c r="Q1874" i="3"/>
  <c r="S1874" i="3"/>
  <c r="H1877" i="3"/>
  <c r="H1878" i="3" s="1"/>
  <c r="O1879" i="3"/>
  <c r="U1879" i="3" s="1"/>
  <c r="V1879" i="3" s="1"/>
  <c r="Q1879" i="3"/>
  <c r="S1879" i="3"/>
  <c r="H1882" i="3"/>
  <c r="H1883" i="3"/>
  <c r="H1884" i="3" s="1"/>
  <c r="H1885" i="3" s="1"/>
  <c r="H1886" i="3" s="1"/>
  <c r="H1887" i="3" s="1"/>
  <c r="O1888" i="3"/>
  <c r="U1888" i="3" s="1"/>
  <c r="V1888" i="3" s="1"/>
  <c r="Q1888" i="3"/>
  <c r="S1888" i="3"/>
  <c r="H1891" i="3"/>
  <c r="H1892" i="3" s="1"/>
  <c r="H1893" i="3" s="1"/>
  <c r="O1894" i="3"/>
  <c r="U1894" i="3" s="1"/>
  <c r="V1894" i="3" s="1"/>
  <c r="Q1894" i="3"/>
  <c r="S1894" i="3"/>
  <c r="H1897" i="3"/>
  <c r="H1898" i="3" s="1"/>
  <c r="H1899" i="3"/>
  <c r="O1900" i="3"/>
  <c r="U1900" i="3" s="1"/>
  <c r="V1900" i="3" s="1"/>
  <c r="Q1900" i="3"/>
  <c r="S1900" i="3"/>
  <c r="H1903" i="3"/>
  <c r="H1904" i="3" s="1"/>
  <c r="Y1906" i="3"/>
  <c r="G64" i="2" s="1"/>
  <c r="O1907" i="3"/>
  <c r="Q1907" i="3"/>
  <c r="S1907" i="3"/>
  <c r="H1910" i="3"/>
  <c r="H1911" i="3" s="1"/>
  <c r="O1912" i="3"/>
  <c r="U1912" i="3" s="1"/>
  <c r="V1912" i="3" s="1"/>
  <c r="Q1912" i="3"/>
  <c r="S1912" i="3"/>
  <c r="H1915" i="3"/>
  <c r="H1916" i="3" s="1"/>
  <c r="Q1918" i="3"/>
  <c r="D65" i="2" s="1"/>
  <c r="Y1918" i="3"/>
  <c r="G65" i="2" s="1"/>
  <c r="O1919" i="3"/>
  <c r="Q1919" i="3"/>
  <c r="S1919" i="3"/>
  <c r="S1918" i="3" s="1"/>
  <c r="H1922" i="3"/>
  <c r="H1923" i="3" s="1"/>
  <c r="Y1925" i="3"/>
  <c r="G66" i="2" s="1"/>
  <c r="O1926" i="3"/>
  <c r="U1926" i="3" s="1"/>
  <c r="V1926" i="3" s="1"/>
  <c r="Q1926" i="3"/>
  <c r="S1926" i="3"/>
  <c r="H1929" i="3"/>
  <c r="H1930" i="3" s="1"/>
  <c r="H1931" i="3" s="1"/>
  <c r="H1932" i="3" s="1"/>
  <c r="H1933" i="3" s="1"/>
  <c r="H1934" i="3" s="1"/>
  <c r="O1935" i="3"/>
  <c r="U1935" i="3" s="1"/>
  <c r="V1935" i="3" s="1"/>
  <c r="Q1935" i="3"/>
  <c r="Q1925" i="3" s="1"/>
  <c r="D66" i="2" s="1"/>
  <c r="S1935" i="3"/>
  <c r="H1938" i="3"/>
  <c r="H1939" i="3" s="1"/>
  <c r="H1940" i="3" s="1"/>
  <c r="H1941" i="3" s="1"/>
  <c r="H1942" i="3" s="1"/>
  <c r="Y1944" i="3"/>
  <c r="G67" i="2" s="1"/>
  <c r="O1945" i="3"/>
  <c r="Q1945" i="3"/>
  <c r="S1945" i="3"/>
  <c r="O1948" i="3"/>
  <c r="U1948" i="3" s="1"/>
  <c r="V1948" i="3" s="1"/>
  <c r="Q1948" i="3"/>
  <c r="S1948" i="3"/>
  <c r="Y1954" i="3"/>
  <c r="G69" i="2" s="1"/>
  <c r="O1955" i="3"/>
  <c r="U1955" i="3" s="1"/>
  <c r="V1955" i="3" s="1"/>
  <c r="Q1955" i="3"/>
  <c r="S1955" i="3"/>
  <c r="H1958" i="3"/>
  <c r="H1959" i="3" s="1"/>
  <c r="H1960" i="3" s="1"/>
  <c r="O1961" i="3"/>
  <c r="U1961" i="3" s="1"/>
  <c r="V1961" i="3" s="1"/>
  <c r="Q1961" i="3"/>
  <c r="S1961" i="3"/>
  <c r="H1964" i="3"/>
  <c r="H1965" i="3" s="1"/>
  <c r="O1966" i="3"/>
  <c r="U1966" i="3" s="1"/>
  <c r="V1966" i="3" s="1"/>
  <c r="Q1966" i="3"/>
  <c r="S1966" i="3"/>
  <c r="S1954" i="3" s="1"/>
  <c r="H1969" i="3"/>
  <c r="H1970" i="3"/>
  <c r="H1971" i="3" s="1"/>
  <c r="Y1973" i="3"/>
  <c r="G70" i="2" s="1"/>
  <c r="O1974" i="3"/>
  <c r="U1974" i="3" s="1"/>
  <c r="Q1974" i="3"/>
  <c r="S1974" i="3"/>
  <c r="H1977" i="3"/>
  <c r="H1978" i="3" s="1"/>
  <c r="H1979" i="3" s="1"/>
  <c r="H1980" i="3" s="1"/>
  <c r="H1981" i="3" s="1"/>
  <c r="O1982" i="3"/>
  <c r="U1982" i="3" s="1"/>
  <c r="V1982" i="3" s="1"/>
  <c r="Q1982" i="3"/>
  <c r="S1982" i="3"/>
  <c r="H1985" i="3"/>
  <c r="H1986" i="3" s="1"/>
  <c r="H1987" i="3" s="1"/>
  <c r="H1988" i="3" s="1"/>
  <c r="H1989" i="3" s="1"/>
  <c r="O1990" i="3"/>
  <c r="U1990" i="3" s="1"/>
  <c r="V1990" i="3" s="1"/>
  <c r="Q1990" i="3"/>
  <c r="S1990" i="3"/>
  <c r="H1993" i="3"/>
  <c r="H1994" i="3" s="1"/>
  <c r="H1995" i="3" s="1"/>
  <c r="H1996" i="3" s="1"/>
  <c r="H1997" i="3" s="1"/>
  <c r="O1998" i="3"/>
  <c r="U1998" i="3" s="1"/>
  <c r="V1998" i="3" s="1"/>
  <c r="Q1998" i="3"/>
  <c r="S1998" i="3"/>
  <c r="H2001" i="3"/>
  <c r="H2002" i="3" s="1"/>
  <c r="H2003" i="3" s="1"/>
  <c r="H2004" i="3" s="1"/>
  <c r="O2005" i="3"/>
  <c r="U2005" i="3" s="1"/>
  <c r="V2005" i="3" s="1"/>
  <c r="Q2005" i="3"/>
  <c r="S2005" i="3"/>
  <c r="H2008" i="3"/>
  <c r="H2009" i="3" s="1"/>
  <c r="H2010" i="3" s="1"/>
  <c r="H2011" i="3" s="1"/>
  <c r="H2012" i="3" s="1"/>
  <c r="O2013" i="3"/>
  <c r="U2013" i="3" s="1"/>
  <c r="V2013" i="3" s="1"/>
  <c r="Q2013" i="3"/>
  <c r="S2013" i="3"/>
  <c r="H2016" i="3"/>
  <c r="H2017" i="3" s="1"/>
  <c r="H2018" i="3" s="1"/>
  <c r="H2019" i="3" s="1"/>
  <c r="H2020" i="3" s="1"/>
  <c r="O2021" i="3"/>
  <c r="U2021" i="3" s="1"/>
  <c r="V2021" i="3" s="1"/>
  <c r="Q2021" i="3"/>
  <c r="S2021" i="3"/>
  <c r="H2024" i="3"/>
  <c r="H2025" i="3" s="1"/>
  <c r="H2026" i="3" s="1"/>
  <c r="H2027" i="3" s="1"/>
  <c r="H2028" i="3" s="1"/>
  <c r="O2029" i="3"/>
  <c r="U2029" i="3" s="1"/>
  <c r="V2029" i="3" s="1"/>
  <c r="Q2029" i="3"/>
  <c r="S2029" i="3"/>
  <c r="H2032" i="3"/>
  <c r="H2033" i="3" s="1"/>
  <c r="H2034" i="3" s="1"/>
  <c r="H2035" i="3" s="1"/>
  <c r="H2036" i="3" s="1"/>
  <c r="Y2038" i="3"/>
  <c r="G71" i="2" s="1"/>
  <c r="O2039" i="3"/>
  <c r="U2039" i="3" s="1"/>
  <c r="Q2039" i="3"/>
  <c r="S2039" i="3"/>
  <c r="H2042" i="3"/>
  <c r="H2043" i="3" s="1"/>
  <c r="H2044" i="3" s="1"/>
  <c r="H2045" i="3" s="1"/>
  <c r="H2046" i="3" s="1"/>
  <c r="H2047" i="3" s="1"/>
  <c r="H2048" i="3" s="1"/>
  <c r="H2049" i="3" s="1"/>
  <c r="O2050" i="3"/>
  <c r="U2050" i="3" s="1"/>
  <c r="V2050" i="3" s="1"/>
  <c r="Q2050" i="3"/>
  <c r="S2050" i="3"/>
  <c r="H2053" i="3"/>
  <c r="H2054" i="3" s="1"/>
  <c r="H2055" i="3" s="1"/>
  <c r="H2056" i="3" s="1"/>
  <c r="H2057" i="3" s="1"/>
  <c r="H2058" i="3" s="1"/>
  <c r="H2059" i="3" s="1"/>
  <c r="H2060" i="3" s="1"/>
  <c r="H2061" i="3" s="1"/>
  <c r="O2062" i="3"/>
  <c r="U2062" i="3" s="1"/>
  <c r="V2062" i="3" s="1"/>
  <c r="Q2062" i="3"/>
  <c r="S2062" i="3"/>
  <c r="H2065" i="3"/>
  <c r="H2066" i="3" s="1"/>
  <c r="H2067" i="3" s="1"/>
  <c r="H2068" i="3" s="1"/>
  <c r="H2069" i="3" s="1"/>
  <c r="H2070" i="3" s="1"/>
  <c r="H2071" i="3" s="1"/>
  <c r="H2072" i="3" s="1"/>
  <c r="H2073" i="3" s="1"/>
  <c r="H2074" i="3" s="1"/>
  <c r="O2075" i="3"/>
  <c r="U2075" i="3" s="1"/>
  <c r="V2075" i="3" s="1"/>
  <c r="Q2075" i="3"/>
  <c r="S2075" i="3"/>
  <c r="H2078" i="3"/>
  <c r="H2079" i="3" s="1"/>
  <c r="H2080" i="3" s="1"/>
  <c r="H2081" i="3" s="1"/>
  <c r="H2082" i="3" s="1"/>
  <c r="H2083" i="3" s="1"/>
  <c r="H2084" i="3" s="1"/>
  <c r="H2085" i="3" s="1"/>
  <c r="O2086" i="3"/>
  <c r="U2086" i="3" s="1"/>
  <c r="V2086" i="3" s="1"/>
  <c r="Q2086" i="3"/>
  <c r="S2086" i="3"/>
  <c r="H2089" i="3"/>
  <c r="H2090" i="3" s="1"/>
  <c r="H2091" i="3" s="1"/>
  <c r="H2092" i="3" s="1"/>
  <c r="H2093" i="3" s="1"/>
  <c r="H2094" i="3" s="1"/>
  <c r="H2095" i="3" s="1"/>
  <c r="H2096" i="3" s="1"/>
  <c r="H2097" i="3" s="1"/>
  <c r="O2098" i="3"/>
  <c r="U2098" i="3" s="1"/>
  <c r="V2098" i="3" s="1"/>
  <c r="Q2098" i="3"/>
  <c r="S2098" i="3"/>
  <c r="H2101" i="3"/>
  <c r="H2102" i="3" s="1"/>
  <c r="H2103" i="3" s="1"/>
  <c r="H2104" i="3" s="1"/>
  <c r="H2105" i="3" s="1"/>
  <c r="H2106" i="3" s="1"/>
  <c r="H2107" i="3" s="1"/>
  <c r="H2108" i="3" s="1"/>
  <c r="H2109" i="3" s="1"/>
  <c r="H2110" i="3" s="1"/>
  <c r="O2111" i="3"/>
  <c r="U2111" i="3" s="1"/>
  <c r="V2111" i="3" s="1"/>
  <c r="Q2111" i="3"/>
  <c r="S2111" i="3"/>
  <c r="H2114" i="3"/>
  <c r="H2115" i="3" s="1"/>
  <c r="H2116" i="3" s="1"/>
  <c r="O2117" i="3"/>
  <c r="U2117" i="3" s="1"/>
  <c r="V2117" i="3" s="1"/>
  <c r="Q2117" i="3"/>
  <c r="S2117" i="3"/>
  <c r="H2120" i="3"/>
  <c r="H2121" i="3" s="1"/>
  <c r="H2122" i="3" s="1"/>
  <c r="Y2124" i="3"/>
  <c r="G72" i="2" s="1"/>
  <c r="O2125" i="3"/>
  <c r="U2125" i="3" s="1"/>
  <c r="V2125" i="3" s="1"/>
  <c r="Q2125" i="3"/>
  <c r="S2125" i="3"/>
  <c r="H2128" i="3"/>
  <c r="H2129" i="3" s="1"/>
  <c r="H2130" i="3" s="1"/>
  <c r="O2131" i="3"/>
  <c r="U2131" i="3" s="1"/>
  <c r="V2131" i="3" s="1"/>
  <c r="Q2131" i="3"/>
  <c r="S2131" i="3"/>
  <c r="H2134" i="3"/>
  <c r="H2135" i="3" s="1"/>
  <c r="H2136" i="3" s="1"/>
  <c r="O2137" i="3"/>
  <c r="U2137" i="3" s="1"/>
  <c r="V2137" i="3" s="1"/>
  <c r="Q2137" i="3"/>
  <c r="S2137" i="3"/>
  <c r="H2140" i="3"/>
  <c r="H2141" i="3" s="1"/>
  <c r="H2142" i="3" s="1"/>
  <c r="O2143" i="3"/>
  <c r="U2143" i="3" s="1"/>
  <c r="V2143" i="3" s="1"/>
  <c r="Q2143" i="3"/>
  <c r="S2143" i="3"/>
  <c r="H2146" i="3"/>
  <c r="H2147" i="3" s="1"/>
  <c r="H2148" i="3" s="1"/>
  <c r="O2149" i="3"/>
  <c r="U2149" i="3" s="1"/>
  <c r="V2149" i="3" s="1"/>
  <c r="Q2149" i="3"/>
  <c r="S2149" i="3"/>
  <c r="H2152" i="3"/>
  <c r="H2153" i="3" s="1"/>
  <c r="H2154" i="3" s="1"/>
  <c r="O2155" i="3"/>
  <c r="U2155" i="3" s="1"/>
  <c r="V2155" i="3" s="1"/>
  <c r="Q2155" i="3"/>
  <c r="S2155" i="3"/>
  <c r="H2158" i="3"/>
  <c r="H2159" i="3" s="1"/>
  <c r="H2160" i="3" s="1"/>
  <c r="O2161" i="3"/>
  <c r="U2161" i="3" s="1"/>
  <c r="V2161" i="3" s="1"/>
  <c r="Q2161" i="3"/>
  <c r="S2161" i="3"/>
  <c r="H2164" i="3"/>
  <c r="H2165" i="3" s="1"/>
  <c r="H2166" i="3" s="1"/>
  <c r="O2167" i="3"/>
  <c r="U2167" i="3" s="1"/>
  <c r="V2167" i="3" s="1"/>
  <c r="Q2167" i="3"/>
  <c r="S2167" i="3"/>
  <c r="H2170" i="3"/>
  <c r="H2171" i="3" s="1"/>
  <c r="H2172" i="3" s="1"/>
  <c r="O2173" i="3"/>
  <c r="U2173" i="3" s="1"/>
  <c r="V2173" i="3" s="1"/>
  <c r="Q2173" i="3"/>
  <c r="S2173" i="3"/>
  <c r="H2176" i="3"/>
  <c r="H2177" i="3" s="1"/>
  <c r="H2178" i="3" s="1"/>
  <c r="O2179" i="3"/>
  <c r="U2179" i="3" s="1"/>
  <c r="V2179" i="3" s="1"/>
  <c r="Q2179" i="3"/>
  <c r="S2179" i="3"/>
  <c r="H2182" i="3"/>
  <c r="H2183" i="3" s="1"/>
  <c r="H2184" i="3" s="1"/>
  <c r="H2185" i="3" s="1"/>
  <c r="O2186" i="3"/>
  <c r="U2186" i="3" s="1"/>
  <c r="Q2186" i="3"/>
  <c r="S2186" i="3"/>
  <c r="H2189" i="3"/>
  <c r="H2190" i="3" s="1"/>
  <c r="H2191" i="3" s="1"/>
  <c r="O2192" i="3"/>
  <c r="U2192" i="3" s="1"/>
  <c r="V2192" i="3" s="1"/>
  <c r="Q2192" i="3"/>
  <c r="S2192" i="3"/>
  <c r="H2195" i="3"/>
  <c r="H2196" i="3" s="1"/>
  <c r="H2197" i="3" s="1"/>
  <c r="O2198" i="3"/>
  <c r="U2198" i="3" s="1"/>
  <c r="V2198" i="3" s="1"/>
  <c r="Q2198" i="3"/>
  <c r="S2198" i="3"/>
  <c r="H2201" i="3"/>
  <c r="H2202" i="3" s="1"/>
  <c r="O2203" i="3"/>
  <c r="U2203" i="3" s="1"/>
  <c r="V2203" i="3" s="1"/>
  <c r="Q2203" i="3"/>
  <c r="S2203" i="3"/>
  <c r="H2206" i="3"/>
  <c r="H2207" i="3" s="1"/>
  <c r="Y2209" i="3"/>
  <c r="G73" i="2" s="1"/>
  <c r="O2210" i="3"/>
  <c r="U2210" i="3" s="1"/>
  <c r="Q2210" i="3"/>
  <c r="S2210" i="3"/>
  <c r="H2213" i="3"/>
  <c r="H2214" i="3" s="1"/>
  <c r="H2215" i="3" s="1"/>
  <c r="H2216" i="3" s="1"/>
  <c r="H2217" i="3" s="1"/>
  <c r="H2218" i="3" s="1"/>
  <c r="H2219" i="3" s="1"/>
  <c r="H2220" i="3" s="1"/>
  <c r="H2221" i="3" s="1"/>
  <c r="O2222" i="3"/>
  <c r="U2222" i="3" s="1"/>
  <c r="V2222" i="3" s="1"/>
  <c r="Q2222" i="3"/>
  <c r="S2222" i="3"/>
  <c r="H2225" i="3"/>
  <c r="H2226" i="3" s="1"/>
  <c r="H2227" i="3" s="1"/>
  <c r="O2228" i="3"/>
  <c r="U2228" i="3" s="1"/>
  <c r="V2228" i="3" s="1"/>
  <c r="Q2228" i="3"/>
  <c r="S2228" i="3"/>
  <c r="H2231" i="3"/>
  <c r="H2232" i="3" s="1"/>
  <c r="H2233" i="3" s="1"/>
  <c r="H2234" i="3" s="1"/>
  <c r="H2235" i="3" s="1"/>
  <c r="H2236" i="3" s="1"/>
  <c r="H2237" i="3" s="1"/>
  <c r="H2238" i="3" s="1"/>
  <c r="H2239" i="3" s="1"/>
  <c r="Y2241" i="3"/>
  <c r="G74" i="2" s="1"/>
  <c r="O2242" i="3"/>
  <c r="U2242" i="3" s="1"/>
  <c r="Q2242" i="3"/>
  <c r="S2242" i="3"/>
  <c r="H2245" i="3"/>
  <c r="H2246" i="3" s="1"/>
  <c r="H2247" i="3" s="1"/>
  <c r="H2248" i="3" s="1"/>
  <c r="H2249" i="3" s="1"/>
  <c r="O2250" i="3"/>
  <c r="U2250" i="3" s="1"/>
  <c r="V2250" i="3" s="1"/>
  <c r="Q2250" i="3"/>
  <c r="S2250" i="3"/>
  <c r="H2253" i="3"/>
  <c r="H2254" i="3" s="1"/>
  <c r="H2255" i="3" s="1"/>
  <c r="Y2257" i="3"/>
  <c r="G75" i="2" s="1"/>
  <c r="O2258" i="3"/>
  <c r="Q2258" i="3"/>
  <c r="S2258" i="3"/>
  <c r="H2261" i="3"/>
  <c r="H2262" i="3" s="1"/>
  <c r="O2263" i="3"/>
  <c r="U2263" i="3" s="1"/>
  <c r="V2263" i="3" s="1"/>
  <c r="Q2263" i="3"/>
  <c r="S2263" i="3"/>
  <c r="H2266" i="3"/>
  <c r="H2267" i="3" s="1"/>
  <c r="Y2269" i="3"/>
  <c r="G76" i="2" s="1"/>
  <c r="O2270" i="3"/>
  <c r="U2270" i="3" s="1"/>
  <c r="Q2270" i="3"/>
  <c r="S2270" i="3"/>
  <c r="H2273" i="3"/>
  <c r="H2274" i="3" s="1"/>
  <c r="H2275" i="3" s="1"/>
  <c r="H2276" i="3" s="1"/>
  <c r="H2277" i="3" s="1"/>
  <c r="H2278" i="3" s="1"/>
  <c r="H2279" i="3" s="1"/>
  <c r="H2280" i="3" s="1"/>
  <c r="O2281" i="3"/>
  <c r="U2281" i="3" s="1"/>
  <c r="V2281" i="3" s="1"/>
  <c r="Q2281" i="3"/>
  <c r="S2281" i="3"/>
  <c r="H2284" i="3"/>
  <c r="H2285" i="3" s="1"/>
  <c r="H2286" i="3" s="1"/>
  <c r="H2287" i="3" s="1"/>
  <c r="H2288" i="3" s="1"/>
  <c r="H2289" i="3" s="1"/>
  <c r="H2290" i="3" s="1"/>
  <c r="H2291" i="3" s="1"/>
  <c r="H2292" i="3" s="1"/>
  <c r="O2293" i="3"/>
  <c r="U2293" i="3" s="1"/>
  <c r="V2293" i="3" s="1"/>
  <c r="Q2293" i="3"/>
  <c r="S2293" i="3"/>
  <c r="H2296" i="3"/>
  <c r="H2297" i="3" s="1"/>
  <c r="H2298" i="3" s="1"/>
  <c r="O2299" i="3"/>
  <c r="U2299" i="3" s="1"/>
  <c r="V2299" i="3" s="1"/>
  <c r="Q2299" i="3"/>
  <c r="S2299" i="3"/>
  <c r="H2302" i="3"/>
  <c r="H2303" i="3" s="1"/>
  <c r="H2304" i="3" s="1"/>
  <c r="O2305" i="3"/>
  <c r="U2305" i="3" s="1"/>
  <c r="V2305" i="3" s="1"/>
  <c r="Q2305" i="3"/>
  <c r="S2305" i="3"/>
  <c r="H2308" i="3"/>
  <c r="H2309" i="3" s="1"/>
  <c r="H2310" i="3" s="1"/>
  <c r="H2311" i="3" s="1"/>
  <c r="H2312" i="3" s="1"/>
  <c r="H2313" i="3" s="1"/>
  <c r="H2314" i="3" s="1"/>
  <c r="H2315" i="3" s="1"/>
  <c r="O2316" i="3"/>
  <c r="U2316" i="3" s="1"/>
  <c r="V2316" i="3" s="1"/>
  <c r="Q2316" i="3"/>
  <c r="S2316" i="3"/>
  <c r="H2319" i="3"/>
  <c r="H2320" i="3" s="1"/>
  <c r="H2321" i="3" s="1"/>
  <c r="O2322" i="3"/>
  <c r="U2322" i="3" s="1"/>
  <c r="V2322" i="3" s="1"/>
  <c r="Q2322" i="3"/>
  <c r="S2322" i="3"/>
  <c r="H2325" i="3"/>
  <c r="H2326" i="3" s="1"/>
  <c r="H2327" i="3" s="1"/>
  <c r="O2328" i="3"/>
  <c r="U2328" i="3" s="1"/>
  <c r="V2328" i="3" s="1"/>
  <c r="Q2328" i="3"/>
  <c r="S2328" i="3"/>
  <c r="H2331" i="3"/>
  <c r="H2332" i="3" s="1"/>
  <c r="H2333" i="3" s="1"/>
  <c r="Y2335" i="3"/>
  <c r="G77" i="2" s="1"/>
  <c r="O2336" i="3"/>
  <c r="U2336" i="3" s="1"/>
  <c r="Q2336" i="3"/>
  <c r="S2336" i="3"/>
  <c r="H2339" i="3"/>
  <c r="H2340" i="3" s="1"/>
  <c r="H2341" i="3" s="1"/>
  <c r="H2342" i="3" s="1"/>
  <c r="H2343" i="3" s="1"/>
  <c r="H2344" i="3" s="1"/>
  <c r="O2345" i="3"/>
  <c r="U2345" i="3" s="1"/>
  <c r="V2345" i="3" s="1"/>
  <c r="Q2345" i="3"/>
  <c r="S2345" i="3"/>
  <c r="H2348" i="3"/>
  <c r="H2349" i="3" s="1"/>
  <c r="H2350" i="3" s="1"/>
  <c r="O2351" i="3"/>
  <c r="U2351" i="3" s="1"/>
  <c r="V2351" i="3" s="1"/>
  <c r="Q2351" i="3"/>
  <c r="S2351" i="3"/>
  <c r="H2354" i="3"/>
  <c r="H2355" i="3" s="1"/>
  <c r="H2356" i="3" s="1"/>
  <c r="Y2358" i="3"/>
  <c r="G78" i="2" s="1"/>
  <c r="O2359" i="3"/>
  <c r="O2358" i="3" s="1"/>
  <c r="C78" i="2" s="1"/>
  <c r="Q2359" i="3"/>
  <c r="Q2358" i="3" s="1"/>
  <c r="D78" i="2" s="1"/>
  <c r="S2359" i="3"/>
  <c r="S2358" i="3" s="1"/>
  <c r="H2362" i="3"/>
  <c r="H2363" i="3" s="1"/>
  <c r="H2364" i="3" s="1"/>
  <c r="H2365" i="3" s="1"/>
  <c r="H2366" i="3" s="1"/>
  <c r="H2367" i="3" s="1"/>
  <c r="Y2371" i="3"/>
  <c r="G80" i="2" s="1"/>
  <c r="O2372" i="3"/>
  <c r="U2372" i="3" s="1"/>
  <c r="Q2372" i="3"/>
  <c r="S2372" i="3"/>
  <c r="H2375" i="3"/>
  <c r="H2376" i="3" s="1"/>
  <c r="H2377" i="3" s="1"/>
  <c r="O2378" i="3"/>
  <c r="U2378" i="3" s="1"/>
  <c r="V2378" i="3" s="1"/>
  <c r="Q2378" i="3"/>
  <c r="S2378" i="3"/>
  <c r="H2381" i="3"/>
  <c r="H2382" i="3" s="1"/>
  <c r="H2383" i="3" s="1"/>
  <c r="O2384" i="3"/>
  <c r="U2384" i="3" s="1"/>
  <c r="V2384" i="3" s="1"/>
  <c r="Q2384" i="3"/>
  <c r="S2384" i="3"/>
  <c r="H2387" i="3"/>
  <c r="H2388" i="3" s="1"/>
  <c r="H2389" i="3" s="1"/>
  <c r="Y2391" i="3"/>
  <c r="G81" i="2" s="1"/>
  <c r="O2392" i="3"/>
  <c r="U2392" i="3" s="1"/>
  <c r="Q2392" i="3"/>
  <c r="S2392" i="3"/>
  <c r="H2395" i="3"/>
  <c r="H2396" i="3" s="1"/>
  <c r="H2397" i="3" s="1"/>
  <c r="H2398" i="3" s="1"/>
  <c r="O2399" i="3"/>
  <c r="U2399" i="3" s="1"/>
  <c r="V2399" i="3" s="1"/>
  <c r="Q2399" i="3"/>
  <c r="S2399" i="3"/>
  <c r="H2402" i="3"/>
  <c r="H2403" i="3" s="1"/>
  <c r="O2404" i="3"/>
  <c r="U2404" i="3" s="1"/>
  <c r="V2404" i="3" s="1"/>
  <c r="Q2404" i="3"/>
  <c r="S2404" i="3"/>
  <c r="H2407" i="3"/>
  <c r="O2408" i="3"/>
  <c r="U2408" i="3" s="1"/>
  <c r="V2408" i="3" s="1"/>
  <c r="Q2408" i="3"/>
  <c r="S2408" i="3"/>
  <c r="H2411" i="3"/>
  <c r="H2412" i="3" s="1"/>
  <c r="Y2414" i="3"/>
  <c r="G82" i="2" s="1"/>
  <c r="O2415" i="3"/>
  <c r="Q2415" i="3"/>
  <c r="S2415" i="3"/>
  <c r="H2418" i="3"/>
  <c r="H2419" i="3" s="1"/>
  <c r="H2420" i="3" s="1"/>
  <c r="H2421" i="3" s="1"/>
  <c r="H2422" i="3" s="1"/>
  <c r="H2423" i="3" s="1"/>
  <c r="H2424" i="3" s="1"/>
  <c r="O2425" i="3"/>
  <c r="U2425" i="3" s="1"/>
  <c r="V2425" i="3" s="1"/>
  <c r="Q2425" i="3"/>
  <c r="S2425" i="3"/>
  <c r="H2428" i="3"/>
  <c r="H2429" i="3" s="1"/>
  <c r="H2430" i="3" s="1"/>
  <c r="H2431" i="3" s="1"/>
  <c r="H2432" i="3" s="1"/>
  <c r="H2433" i="3" s="1"/>
  <c r="H2434" i="3" s="1"/>
  <c r="H2435" i="3" s="1"/>
  <c r="O2436" i="3"/>
  <c r="U2436" i="3" s="1"/>
  <c r="V2436" i="3" s="1"/>
  <c r="Q2436" i="3"/>
  <c r="S2436" i="3"/>
  <c r="S2414" i="3" s="1"/>
  <c r="H2439" i="3"/>
  <c r="H2440" i="3" s="1"/>
  <c r="H2441" i="3" s="1"/>
  <c r="H2442" i="3" s="1"/>
  <c r="H2443" i="3" s="1"/>
  <c r="H2444" i="3" s="1"/>
  <c r="H2445" i="3" s="1"/>
  <c r="H2446" i="3" s="1"/>
  <c r="H2447" i="3" s="1"/>
  <c r="Y2449" i="3"/>
  <c r="G83" i="2" s="1"/>
  <c r="O2450" i="3"/>
  <c r="U2450" i="3" s="1"/>
  <c r="Q2450" i="3"/>
  <c r="S2450" i="3"/>
  <c r="H2453" i="3"/>
  <c r="H2454" i="3" s="1"/>
  <c r="O2455" i="3"/>
  <c r="U2455" i="3" s="1"/>
  <c r="V2455" i="3" s="1"/>
  <c r="Q2455" i="3"/>
  <c r="S2455" i="3"/>
  <c r="H2458" i="3"/>
  <c r="H2459" i="3" s="1"/>
  <c r="O2460" i="3"/>
  <c r="U2460" i="3" s="1"/>
  <c r="V2460" i="3" s="1"/>
  <c r="Q2460" i="3"/>
  <c r="S2460" i="3"/>
  <c r="H2463" i="3"/>
  <c r="H2464" i="3" s="1"/>
  <c r="O2465" i="3"/>
  <c r="U2465" i="3" s="1"/>
  <c r="V2465" i="3" s="1"/>
  <c r="Q2465" i="3"/>
  <c r="S2465" i="3"/>
  <c r="H2468" i="3"/>
  <c r="H2469" i="3" s="1"/>
  <c r="Y2471" i="3"/>
  <c r="G84" i="2" s="1"/>
  <c r="O2472" i="3"/>
  <c r="U2472" i="3" s="1"/>
  <c r="Q2472" i="3"/>
  <c r="S2472" i="3"/>
  <c r="H2475" i="3"/>
  <c r="H2476" i="3" s="1"/>
  <c r="O2477" i="3"/>
  <c r="U2477" i="3" s="1"/>
  <c r="V2477" i="3" s="1"/>
  <c r="Q2477" i="3"/>
  <c r="S2477" i="3"/>
  <c r="H2480" i="3"/>
  <c r="H2481" i="3" s="1"/>
  <c r="O2482" i="3"/>
  <c r="U2482" i="3" s="1"/>
  <c r="V2482" i="3" s="1"/>
  <c r="Q2482" i="3"/>
  <c r="S2482" i="3"/>
  <c r="H2485" i="3"/>
  <c r="H2486" i="3"/>
  <c r="O2487" i="3"/>
  <c r="U2487" i="3" s="1"/>
  <c r="V2487" i="3" s="1"/>
  <c r="Q2487" i="3"/>
  <c r="S2487" i="3"/>
  <c r="H2490" i="3"/>
  <c r="H2491" i="3" s="1"/>
  <c r="O2492" i="3"/>
  <c r="U2492" i="3" s="1"/>
  <c r="V2492" i="3" s="1"/>
  <c r="Q2492" i="3"/>
  <c r="S2492" i="3"/>
  <c r="H2495" i="3"/>
  <c r="H2496" i="3" s="1"/>
  <c r="O2497" i="3"/>
  <c r="U2497" i="3" s="1"/>
  <c r="V2497" i="3" s="1"/>
  <c r="Q2497" i="3"/>
  <c r="S2497" i="3"/>
  <c r="H2500" i="3"/>
  <c r="H2501" i="3" s="1"/>
  <c r="O2502" i="3"/>
  <c r="U2502" i="3" s="1"/>
  <c r="V2502" i="3" s="1"/>
  <c r="Q2502" i="3"/>
  <c r="S2502" i="3"/>
  <c r="H2505" i="3"/>
  <c r="H2506" i="3" s="1"/>
  <c r="O2507" i="3"/>
  <c r="U2507" i="3" s="1"/>
  <c r="V2507" i="3" s="1"/>
  <c r="Q2507" i="3"/>
  <c r="S2507" i="3"/>
  <c r="H2510" i="3"/>
  <c r="H2511" i="3" s="1"/>
  <c r="O2512" i="3"/>
  <c r="U2512" i="3" s="1"/>
  <c r="V2512" i="3" s="1"/>
  <c r="Q2512" i="3"/>
  <c r="S2512" i="3"/>
  <c r="H2515" i="3"/>
  <c r="H2516" i="3" s="1"/>
  <c r="O2517" i="3"/>
  <c r="U2517" i="3" s="1"/>
  <c r="V2517" i="3" s="1"/>
  <c r="Q2517" i="3"/>
  <c r="S2517" i="3"/>
  <c r="H2520" i="3"/>
  <c r="H2521" i="3" s="1"/>
  <c r="H2522" i="3" s="1"/>
  <c r="O2523" i="3"/>
  <c r="U2523" i="3" s="1"/>
  <c r="V2523" i="3" s="1"/>
  <c r="Q2523" i="3"/>
  <c r="S2523" i="3"/>
  <c r="H2526" i="3"/>
  <c r="H2527" i="3" s="1"/>
  <c r="O2528" i="3"/>
  <c r="U2528" i="3" s="1"/>
  <c r="V2528" i="3" s="1"/>
  <c r="Q2528" i="3"/>
  <c r="S2528" i="3"/>
  <c r="H2531" i="3"/>
  <c r="H2532" i="3" s="1"/>
  <c r="Y2534" i="3"/>
  <c r="G85" i="2" s="1"/>
  <c r="O2535" i="3"/>
  <c r="U2535" i="3" s="1"/>
  <c r="Q2535" i="3"/>
  <c r="Q2534" i="3" s="1"/>
  <c r="D85" i="2" s="1"/>
  <c r="S2535" i="3"/>
  <c r="S2534" i="3" s="1"/>
  <c r="H2538" i="3"/>
  <c r="H2539" i="3" s="1"/>
  <c r="H2540" i="3" s="1"/>
  <c r="H2541" i="3" s="1"/>
  <c r="H2542" i="3" s="1"/>
  <c r="H2543" i="3" s="1"/>
  <c r="H2544" i="3" s="1"/>
  <c r="H2545" i="3" s="1"/>
  <c r="Y2547" i="3"/>
  <c r="G86" i="2" s="1"/>
  <c r="O2548" i="3"/>
  <c r="Q2548" i="3"/>
  <c r="S2548" i="3"/>
  <c r="H2551" i="3"/>
  <c r="H2552" i="3" s="1"/>
  <c r="H2553" i="3" s="1"/>
  <c r="H2554" i="3" s="1"/>
  <c r="O2555" i="3"/>
  <c r="U2555" i="3" s="1"/>
  <c r="V2555" i="3" s="1"/>
  <c r="Q2555" i="3"/>
  <c r="S2555" i="3"/>
  <c r="H2558" i="3"/>
  <c r="H2559" i="3" s="1"/>
  <c r="Y2561" i="3"/>
  <c r="G87" i="2" s="1"/>
  <c r="O2562" i="3"/>
  <c r="U2562" i="3" s="1"/>
  <c r="Q2562" i="3"/>
  <c r="S2562" i="3"/>
  <c r="H2565" i="3"/>
  <c r="H2566" i="3" s="1"/>
  <c r="O2567" i="3"/>
  <c r="U2567" i="3" s="1"/>
  <c r="V2567" i="3" s="1"/>
  <c r="Q2567" i="3"/>
  <c r="S2567" i="3"/>
  <c r="H2570" i="3"/>
  <c r="H2571" i="3" s="1"/>
  <c r="O2572" i="3"/>
  <c r="U2572" i="3" s="1"/>
  <c r="V2572" i="3" s="1"/>
  <c r="Q2572" i="3"/>
  <c r="S2572" i="3"/>
  <c r="S2561" i="3" s="1"/>
  <c r="H2575" i="3"/>
  <c r="H2576" i="3" s="1"/>
  <c r="Y2578" i="3"/>
  <c r="G88" i="2" s="1"/>
  <c r="O2579" i="3"/>
  <c r="U2579" i="3" s="1"/>
  <c r="Q2579" i="3"/>
  <c r="S2579" i="3"/>
  <c r="H2582" i="3"/>
  <c r="H2583" i="3" s="1"/>
  <c r="H2584" i="3" s="1"/>
  <c r="H2585" i="3" s="1"/>
  <c r="H2586" i="3" s="1"/>
  <c r="H2587" i="3" s="1"/>
  <c r="H2588" i="3" s="1"/>
  <c r="O2589" i="3"/>
  <c r="U2589" i="3" s="1"/>
  <c r="V2589" i="3" s="1"/>
  <c r="Q2589" i="3"/>
  <c r="S2589" i="3"/>
  <c r="H2592" i="3"/>
  <c r="H2593" i="3" s="1"/>
  <c r="O2594" i="3"/>
  <c r="U2594" i="3" s="1"/>
  <c r="V2594" i="3" s="1"/>
  <c r="Q2594" i="3"/>
  <c r="S2594" i="3"/>
  <c r="H2597" i="3"/>
  <c r="H2598" i="3" s="1"/>
  <c r="H2599" i="3" s="1"/>
  <c r="H2600" i="3" s="1"/>
  <c r="H2601" i="3" s="1"/>
  <c r="H2602" i="3" s="1"/>
  <c r="H2603" i="3" s="1"/>
  <c r="O2604" i="3"/>
  <c r="U2604" i="3" s="1"/>
  <c r="V2604" i="3" s="1"/>
  <c r="Q2604" i="3"/>
  <c r="S2604" i="3"/>
  <c r="H2607" i="3"/>
  <c r="H2608" i="3"/>
  <c r="O2609" i="3"/>
  <c r="U2609" i="3" s="1"/>
  <c r="V2609" i="3" s="1"/>
  <c r="Q2609" i="3"/>
  <c r="S2609" i="3"/>
  <c r="H2612" i="3"/>
  <c r="H2613" i="3" s="1"/>
  <c r="O2614" i="3"/>
  <c r="U2614" i="3" s="1"/>
  <c r="V2614" i="3" s="1"/>
  <c r="Q2614" i="3"/>
  <c r="S2614" i="3"/>
  <c r="H2617" i="3"/>
  <c r="H2618" i="3" s="1"/>
  <c r="H2619" i="3" s="1"/>
  <c r="Y2621" i="3"/>
  <c r="G89" i="2" s="1"/>
  <c r="O2622" i="3"/>
  <c r="U2622" i="3" s="1"/>
  <c r="Q2622" i="3"/>
  <c r="S2622" i="3"/>
  <c r="H2625" i="3"/>
  <c r="H2626" i="3" s="1"/>
  <c r="O2627" i="3"/>
  <c r="U2627" i="3" s="1"/>
  <c r="V2627" i="3" s="1"/>
  <c r="Q2627" i="3"/>
  <c r="S2627" i="3"/>
  <c r="H2630" i="3"/>
  <c r="H2631" i="3" s="1"/>
  <c r="O2632" i="3"/>
  <c r="U2632" i="3" s="1"/>
  <c r="V2632" i="3" s="1"/>
  <c r="Q2632" i="3"/>
  <c r="Q2621" i="3" s="1"/>
  <c r="D89" i="2" s="1"/>
  <c r="S2632" i="3"/>
  <c r="H2635" i="3"/>
  <c r="H2636" i="3" s="1"/>
  <c r="Y2638" i="3"/>
  <c r="G90" i="2" s="1"/>
  <c r="O2639" i="3"/>
  <c r="O2638" i="3" s="1"/>
  <c r="C90" i="2" s="1"/>
  <c r="Q2639" i="3"/>
  <c r="Q2638" i="3" s="1"/>
  <c r="D90" i="2" s="1"/>
  <c r="S2639" i="3"/>
  <c r="S2638" i="3" s="1"/>
  <c r="H2642" i="3"/>
  <c r="H2643" i="3" s="1"/>
  <c r="O2645" i="3"/>
  <c r="C91" i="2" s="1"/>
  <c r="Q2645" i="3"/>
  <c r="D91" i="2" s="1"/>
  <c r="Y2645" i="3"/>
  <c r="G91" i="2" s="1"/>
  <c r="O2646" i="3"/>
  <c r="U2646" i="3" s="1"/>
  <c r="U2645" i="3" s="1"/>
  <c r="E91" i="2" s="1"/>
  <c r="Q2646" i="3"/>
  <c r="S2646" i="3"/>
  <c r="S2645" i="3" s="1"/>
  <c r="H2649" i="3"/>
  <c r="H2650" i="3"/>
  <c r="H2651" i="3" s="1"/>
  <c r="Y2653" i="3"/>
  <c r="G92" i="2" s="1"/>
  <c r="O2654" i="3"/>
  <c r="U2654" i="3" s="1"/>
  <c r="Q2654" i="3"/>
  <c r="S2654" i="3"/>
  <c r="H2657" i="3"/>
  <c r="H2658" i="3" s="1"/>
  <c r="H2659" i="3" s="1"/>
  <c r="H2660" i="3" s="1"/>
  <c r="H2661" i="3" s="1"/>
  <c r="O2662" i="3"/>
  <c r="U2662" i="3" s="1"/>
  <c r="V2662" i="3" s="1"/>
  <c r="Q2662" i="3"/>
  <c r="S2662" i="3"/>
  <c r="S2653" i="3" s="1"/>
  <c r="H2665" i="3"/>
  <c r="H2666" i="3" s="1"/>
  <c r="Y2668" i="3"/>
  <c r="G93" i="2" s="1"/>
  <c r="O2669" i="3"/>
  <c r="Q2669" i="3"/>
  <c r="Q2668" i="3" s="1"/>
  <c r="D93" i="2" s="1"/>
  <c r="S2669" i="3"/>
  <c r="S2668" i="3" s="1"/>
  <c r="H2672" i="3"/>
  <c r="H2673" i="3" s="1"/>
  <c r="H2674" i="3" s="1"/>
  <c r="H2675" i="3" s="1"/>
  <c r="H2676" i="3" s="1"/>
  <c r="Y2678" i="3"/>
  <c r="G94" i="2" s="1"/>
  <c r="O2679" i="3"/>
  <c r="U2679" i="3" s="1"/>
  <c r="Q2679" i="3"/>
  <c r="S2679" i="3"/>
  <c r="H2682" i="3"/>
  <c r="H2683" i="3" s="1"/>
  <c r="O2684" i="3"/>
  <c r="U2684" i="3" s="1"/>
  <c r="V2684" i="3" s="1"/>
  <c r="Q2684" i="3"/>
  <c r="S2684" i="3"/>
  <c r="H2687" i="3"/>
  <c r="Y2689" i="3"/>
  <c r="G95" i="2" s="1"/>
  <c r="O2690" i="3"/>
  <c r="O2689" i="3" s="1"/>
  <c r="C95" i="2" s="1"/>
  <c r="Q2690" i="3"/>
  <c r="Q2689" i="3" s="1"/>
  <c r="D95" i="2" s="1"/>
  <c r="S2690" i="3"/>
  <c r="S2689" i="3" s="1"/>
  <c r="Y2696" i="3"/>
  <c r="G97" i="2" s="1"/>
  <c r="O2697" i="3"/>
  <c r="U2697" i="3" s="1"/>
  <c r="V2697" i="3" s="1"/>
  <c r="Q2697" i="3"/>
  <c r="S2697" i="3"/>
  <c r="H2700" i="3"/>
  <c r="H2701" i="3" s="1"/>
  <c r="H2702" i="3" s="1"/>
  <c r="O2703" i="3"/>
  <c r="U2703" i="3" s="1"/>
  <c r="V2703" i="3" s="1"/>
  <c r="Q2703" i="3"/>
  <c r="S2703" i="3"/>
  <c r="H2706" i="3"/>
  <c r="H2707" i="3" s="1"/>
  <c r="O2708" i="3"/>
  <c r="U2708" i="3" s="1"/>
  <c r="V2708" i="3" s="1"/>
  <c r="Q2708" i="3"/>
  <c r="S2708" i="3"/>
  <c r="H2711" i="3"/>
  <c r="H2712" i="3"/>
  <c r="O2713" i="3"/>
  <c r="Q2713" i="3"/>
  <c r="S2713" i="3"/>
  <c r="H2716" i="3"/>
  <c r="H2717" i="3" s="1"/>
  <c r="O2718" i="3"/>
  <c r="U2718" i="3" s="1"/>
  <c r="V2718" i="3" s="1"/>
  <c r="Q2718" i="3"/>
  <c r="S2718" i="3"/>
  <c r="H2721" i="3"/>
  <c r="H2722" i="3" s="1"/>
  <c r="O2723" i="3"/>
  <c r="U2723" i="3" s="1"/>
  <c r="V2723" i="3" s="1"/>
  <c r="Q2723" i="3"/>
  <c r="S2723" i="3"/>
  <c r="H2726" i="3"/>
  <c r="H2727" i="3" s="1"/>
  <c r="O2728" i="3"/>
  <c r="U2728" i="3" s="1"/>
  <c r="V2728" i="3" s="1"/>
  <c r="Q2728" i="3"/>
  <c r="S2728" i="3"/>
  <c r="H2731" i="3"/>
  <c r="H2732" i="3"/>
  <c r="H2733" i="3" s="1"/>
  <c r="O2734" i="3"/>
  <c r="U2734" i="3" s="1"/>
  <c r="V2734" i="3" s="1"/>
  <c r="Q2734" i="3"/>
  <c r="S2734" i="3"/>
  <c r="H2737" i="3"/>
  <c r="H2738" i="3" s="1"/>
  <c r="O2739" i="3"/>
  <c r="U2739" i="3" s="1"/>
  <c r="V2739" i="3" s="1"/>
  <c r="Q2739" i="3"/>
  <c r="S2739" i="3"/>
  <c r="H2742" i="3"/>
  <c r="H2743" i="3" s="1"/>
  <c r="H2744" i="3" s="1"/>
  <c r="O2745" i="3"/>
  <c r="U2745" i="3" s="1"/>
  <c r="V2745" i="3" s="1"/>
  <c r="Q2745" i="3"/>
  <c r="S2745" i="3"/>
  <c r="H2748" i="3"/>
  <c r="H2749" i="3" s="1"/>
  <c r="O2750" i="3"/>
  <c r="U2750" i="3" s="1"/>
  <c r="V2750" i="3" s="1"/>
  <c r="Q2750" i="3"/>
  <c r="S2750" i="3"/>
  <c r="H2753" i="3"/>
  <c r="H2754" i="3" s="1"/>
  <c r="O2755" i="3"/>
  <c r="U2755" i="3" s="1"/>
  <c r="V2755" i="3" s="1"/>
  <c r="Q2755" i="3"/>
  <c r="S2755" i="3"/>
  <c r="H2758" i="3"/>
  <c r="H2759" i="3" s="1"/>
  <c r="H2760" i="3" s="1"/>
  <c r="H2761" i="3" s="1"/>
  <c r="H2762" i="3" s="1"/>
  <c r="H2763" i="3" s="1"/>
  <c r="H2764" i="3" s="1"/>
  <c r="H2765" i="3" s="1"/>
  <c r="O2766" i="3"/>
  <c r="U2766" i="3" s="1"/>
  <c r="V2766" i="3" s="1"/>
  <c r="Q2766" i="3"/>
  <c r="S2766" i="3"/>
  <c r="H2769" i="3"/>
  <c r="H2770" i="3" s="1"/>
  <c r="O2771" i="3"/>
  <c r="U2771" i="3" s="1"/>
  <c r="V2771" i="3" s="1"/>
  <c r="Q2771" i="3"/>
  <c r="S2771" i="3"/>
  <c r="H2774" i="3"/>
  <c r="H2775" i="3" s="1"/>
  <c r="O2776" i="3"/>
  <c r="U2776" i="3" s="1"/>
  <c r="V2776" i="3" s="1"/>
  <c r="Q2776" i="3"/>
  <c r="S2776" i="3"/>
  <c r="H2779" i="3"/>
  <c r="H2780" i="3" s="1"/>
  <c r="H2781" i="3" s="1"/>
  <c r="H2782" i="3" s="1"/>
  <c r="O2783" i="3"/>
  <c r="U2783" i="3" s="1"/>
  <c r="V2783" i="3" s="1"/>
  <c r="Q2783" i="3"/>
  <c r="S2783" i="3"/>
  <c r="H2786" i="3"/>
  <c r="H2787" i="3" s="1"/>
  <c r="O2788" i="3"/>
  <c r="U2788" i="3" s="1"/>
  <c r="V2788" i="3" s="1"/>
  <c r="Q2788" i="3"/>
  <c r="S2788" i="3"/>
  <c r="H2791" i="3"/>
  <c r="H2792" i="3" s="1"/>
  <c r="O2793" i="3"/>
  <c r="U2793" i="3" s="1"/>
  <c r="V2793" i="3" s="1"/>
  <c r="Q2793" i="3"/>
  <c r="S2793" i="3"/>
  <c r="H2796" i="3"/>
  <c r="H2797" i="3" s="1"/>
  <c r="O2798" i="3"/>
  <c r="U2798" i="3" s="1"/>
  <c r="V2798" i="3" s="1"/>
  <c r="Q2798" i="3"/>
  <c r="S2798" i="3"/>
  <c r="H2801" i="3"/>
  <c r="H2802" i="3" s="1"/>
  <c r="O2803" i="3"/>
  <c r="U2803" i="3" s="1"/>
  <c r="V2803" i="3" s="1"/>
  <c r="Q2803" i="3"/>
  <c r="S2803" i="3"/>
  <c r="H2806" i="3"/>
  <c r="H2807" i="3" s="1"/>
  <c r="O2808" i="3"/>
  <c r="U2808" i="3" s="1"/>
  <c r="V2808" i="3" s="1"/>
  <c r="Q2808" i="3"/>
  <c r="S2808" i="3"/>
  <c r="H2811" i="3"/>
  <c r="H2812" i="3"/>
  <c r="O2813" i="3"/>
  <c r="U2813" i="3" s="1"/>
  <c r="V2813" i="3" s="1"/>
  <c r="Q2813" i="3"/>
  <c r="S2813" i="3"/>
  <c r="H2816" i="3"/>
  <c r="H2817" i="3" s="1"/>
  <c r="O2818" i="3"/>
  <c r="U2818" i="3" s="1"/>
  <c r="V2818" i="3" s="1"/>
  <c r="Q2818" i="3"/>
  <c r="S2818" i="3"/>
  <c r="H2821" i="3"/>
  <c r="H2822" i="3" s="1"/>
  <c r="O2823" i="3"/>
  <c r="U2823" i="3" s="1"/>
  <c r="V2823" i="3" s="1"/>
  <c r="Q2823" i="3"/>
  <c r="S2823" i="3"/>
  <c r="H2826" i="3"/>
  <c r="H2827" i="3" s="1"/>
  <c r="H2828" i="3" s="1"/>
  <c r="O2829" i="3"/>
  <c r="U2829" i="3" s="1"/>
  <c r="V2829" i="3" s="1"/>
  <c r="Q2829" i="3"/>
  <c r="S2829" i="3"/>
  <c r="H2832" i="3"/>
  <c r="H2833" i="3" s="1"/>
  <c r="O2834" i="3"/>
  <c r="U2834" i="3" s="1"/>
  <c r="V2834" i="3" s="1"/>
  <c r="Q2834" i="3"/>
  <c r="S2834" i="3"/>
  <c r="H2837" i="3"/>
  <c r="H2838" i="3" s="1"/>
  <c r="H2839" i="3" s="1"/>
  <c r="H2840" i="3" s="1"/>
  <c r="O2841" i="3"/>
  <c r="U2841" i="3" s="1"/>
  <c r="V2841" i="3" s="1"/>
  <c r="Q2841" i="3"/>
  <c r="S2841" i="3"/>
  <c r="H2844" i="3"/>
  <c r="H2845" i="3" s="1"/>
  <c r="H2846" i="3" s="1"/>
  <c r="H2847" i="3" s="1"/>
  <c r="H2848" i="3" s="1"/>
  <c r="O2849" i="3"/>
  <c r="U2849" i="3" s="1"/>
  <c r="V2849" i="3" s="1"/>
  <c r="Q2849" i="3"/>
  <c r="S2849" i="3"/>
  <c r="H2852" i="3"/>
  <c r="H2853" i="3" s="1"/>
  <c r="O2854" i="3"/>
  <c r="U2854" i="3" s="1"/>
  <c r="V2854" i="3" s="1"/>
  <c r="Q2854" i="3"/>
  <c r="S2854" i="3"/>
  <c r="H2857" i="3"/>
  <c r="H2858" i="3" s="1"/>
  <c r="O2859" i="3"/>
  <c r="U2859" i="3" s="1"/>
  <c r="V2859" i="3" s="1"/>
  <c r="Q2859" i="3"/>
  <c r="S2859" i="3"/>
  <c r="H2862" i="3"/>
  <c r="H2863" i="3" s="1"/>
  <c r="O2864" i="3"/>
  <c r="U2864" i="3" s="1"/>
  <c r="V2864" i="3" s="1"/>
  <c r="Q2864" i="3"/>
  <c r="S2864" i="3"/>
  <c r="H2867" i="3"/>
  <c r="H2868" i="3"/>
  <c r="O2869" i="3"/>
  <c r="U2869" i="3" s="1"/>
  <c r="V2869" i="3" s="1"/>
  <c r="Q2869" i="3"/>
  <c r="S2869" i="3"/>
  <c r="H2872" i="3"/>
  <c r="H2873" i="3" s="1"/>
  <c r="O2874" i="3"/>
  <c r="U2874" i="3" s="1"/>
  <c r="V2874" i="3" s="1"/>
  <c r="Q2874" i="3"/>
  <c r="S2874" i="3"/>
  <c r="H2877" i="3"/>
  <c r="H2878" i="3" s="1"/>
  <c r="O2879" i="3"/>
  <c r="U2879" i="3" s="1"/>
  <c r="V2879" i="3" s="1"/>
  <c r="Q2879" i="3"/>
  <c r="S2879" i="3"/>
  <c r="H2882" i="3"/>
  <c r="H2883" i="3" s="1"/>
  <c r="O2884" i="3"/>
  <c r="U2884" i="3" s="1"/>
  <c r="V2884" i="3" s="1"/>
  <c r="Q2884" i="3"/>
  <c r="S2884" i="3"/>
  <c r="H2887" i="3"/>
  <c r="H2888" i="3"/>
  <c r="O2889" i="3"/>
  <c r="U2889" i="3" s="1"/>
  <c r="V2889" i="3" s="1"/>
  <c r="Q2889" i="3"/>
  <c r="S2889" i="3"/>
  <c r="H2892" i="3"/>
  <c r="H2893" i="3" s="1"/>
  <c r="O2894" i="3"/>
  <c r="U2894" i="3" s="1"/>
  <c r="V2894" i="3" s="1"/>
  <c r="Q2894" i="3"/>
  <c r="S2894" i="3"/>
  <c r="H2897" i="3"/>
  <c r="H2898" i="3" s="1"/>
  <c r="Y2900" i="3"/>
  <c r="G98" i="2" s="1"/>
  <c r="O2901" i="3"/>
  <c r="Q2901" i="3"/>
  <c r="S2901" i="3"/>
  <c r="H2904" i="3"/>
  <c r="H2905" i="3" s="1"/>
  <c r="O2906" i="3"/>
  <c r="U2906" i="3" s="1"/>
  <c r="V2906" i="3" s="1"/>
  <c r="Q2906" i="3"/>
  <c r="S2906" i="3"/>
  <c r="H2909" i="3"/>
  <c r="H2910" i="3" s="1"/>
  <c r="H2911" i="3" s="1"/>
  <c r="O2912" i="3"/>
  <c r="U2912" i="3" s="1"/>
  <c r="V2912" i="3" s="1"/>
  <c r="Q2912" i="3"/>
  <c r="S2912" i="3"/>
  <c r="H2915" i="3"/>
  <c r="H2916" i="3" s="1"/>
  <c r="H2917" i="3" s="1"/>
  <c r="O2918" i="3"/>
  <c r="U2918" i="3" s="1"/>
  <c r="V2918" i="3" s="1"/>
  <c r="Q2918" i="3"/>
  <c r="S2918" i="3"/>
  <c r="H2921" i="3"/>
  <c r="H2922" i="3" s="1"/>
  <c r="H2923" i="3" s="1"/>
  <c r="O2924" i="3"/>
  <c r="U2924" i="3" s="1"/>
  <c r="V2924" i="3" s="1"/>
  <c r="Q2924" i="3"/>
  <c r="S2924" i="3"/>
  <c r="H2927" i="3"/>
  <c r="H2928" i="3" s="1"/>
  <c r="H2929" i="3" s="1"/>
  <c r="Y2931" i="3"/>
  <c r="G99" i="2" s="1"/>
  <c r="O2932" i="3"/>
  <c r="U2932" i="3" s="1"/>
  <c r="Q2932" i="3"/>
  <c r="S2932" i="3"/>
  <c r="H2935" i="3"/>
  <c r="H2936" i="3"/>
  <c r="H2937" i="3" s="1"/>
  <c r="H2938" i="3" s="1"/>
  <c r="O2939" i="3"/>
  <c r="O2931" i="3" s="1"/>
  <c r="C99" i="2" s="1"/>
  <c r="Q2939" i="3"/>
  <c r="S2939" i="3"/>
  <c r="H2942" i="3"/>
  <c r="H2943" i="3" s="1"/>
  <c r="Y2945" i="3"/>
  <c r="G100" i="2" s="1"/>
  <c r="O2946" i="3"/>
  <c r="U2946" i="3" s="1"/>
  <c r="Q2946" i="3"/>
  <c r="S2946" i="3"/>
  <c r="H2949" i="3"/>
  <c r="H2950" i="3" s="1"/>
  <c r="H2951" i="3" s="1"/>
  <c r="H2952" i="3" s="1"/>
  <c r="H2953" i="3" s="1"/>
  <c r="H2954" i="3" s="1"/>
  <c r="H2955" i="3" s="1"/>
  <c r="O2956" i="3"/>
  <c r="U2956" i="3" s="1"/>
  <c r="V2956" i="3" s="1"/>
  <c r="Q2956" i="3"/>
  <c r="S2956" i="3"/>
  <c r="H2959" i="3"/>
  <c r="H2960" i="3" s="1"/>
  <c r="H2961" i="3" s="1"/>
  <c r="H2962" i="3" s="1"/>
  <c r="H2963" i="3" s="1"/>
  <c r="H2964" i="3" s="1"/>
  <c r="H2965" i="3" s="1"/>
  <c r="H2966" i="3" s="1"/>
  <c r="O2967" i="3"/>
  <c r="U2967" i="3" s="1"/>
  <c r="V2967" i="3" s="1"/>
  <c r="Q2967" i="3"/>
  <c r="S2967" i="3"/>
  <c r="H2970" i="3"/>
  <c r="H2971" i="3" s="1"/>
  <c r="H2972" i="3" s="1"/>
  <c r="H2973" i="3" s="1"/>
  <c r="H2974" i="3" s="1"/>
  <c r="H2975" i="3" s="1"/>
  <c r="H2976" i="3" s="1"/>
  <c r="H2977" i="3" s="1"/>
  <c r="H2978" i="3" s="1"/>
  <c r="O2979" i="3"/>
  <c r="U2979" i="3" s="1"/>
  <c r="V2979" i="3" s="1"/>
  <c r="Q2979" i="3"/>
  <c r="S2979" i="3"/>
  <c r="H2982" i="3"/>
  <c r="H2983" i="3" s="1"/>
  <c r="O2984" i="3"/>
  <c r="U2984" i="3" s="1"/>
  <c r="V2984" i="3" s="1"/>
  <c r="Q2984" i="3"/>
  <c r="S2984" i="3"/>
  <c r="H2987" i="3"/>
  <c r="H2988" i="3" s="1"/>
  <c r="Y2990" i="3"/>
  <c r="G101" i="2" s="1"/>
  <c r="O2991" i="3"/>
  <c r="U2991" i="3" s="1"/>
  <c r="V2991" i="3" s="1"/>
  <c r="Q2991" i="3"/>
  <c r="S2991" i="3"/>
  <c r="H2994" i="3"/>
  <c r="H2995" i="3" s="1"/>
  <c r="O2996" i="3"/>
  <c r="U2996" i="3" s="1"/>
  <c r="V2996" i="3" s="1"/>
  <c r="Q2996" i="3"/>
  <c r="S2996" i="3"/>
  <c r="H2999" i="3"/>
  <c r="H3000" i="3" s="1"/>
  <c r="O3001" i="3"/>
  <c r="Q3001" i="3"/>
  <c r="S3001" i="3"/>
  <c r="H3004" i="3"/>
  <c r="H3005" i="3" s="1"/>
  <c r="Y3007" i="3"/>
  <c r="G102" i="2" s="1"/>
  <c r="O3008" i="3"/>
  <c r="U3008" i="3" s="1"/>
  <c r="Q3008" i="3"/>
  <c r="S3008" i="3"/>
  <c r="H3011" i="3"/>
  <c r="H3012" i="3" s="1"/>
  <c r="O3013" i="3"/>
  <c r="U3013" i="3" s="1"/>
  <c r="V3013" i="3" s="1"/>
  <c r="Q3013" i="3"/>
  <c r="S3013" i="3"/>
  <c r="H3016" i="3"/>
  <c r="H3017" i="3" s="1"/>
  <c r="O3018" i="3"/>
  <c r="U3018" i="3" s="1"/>
  <c r="V3018" i="3" s="1"/>
  <c r="Q3018" i="3"/>
  <c r="S3018" i="3"/>
  <c r="H3021" i="3"/>
  <c r="H3022" i="3" s="1"/>
  <c r="Y3024" i="3"/>
  <c r="G103" i="2" s="1"/>
  <c r="O3025" i="3"/>
  <c r="Q3025" i="3"/>
  <c r="S3025" i="3"/>
  <c r="S3024" i="3" s="1"/>
  <c r="H3028" i="3"/>
  <c r="H3029" i="3" s="1"/>
  <c r="O3030" i="3"/>
  <c r="U3030" i="3" s="1"/>
  <c r="V3030" i="3" s="1"/>
  <c r="Q3030" i="3"/>
  <c r="S3030" i="3"/>
  <c r="H3033" i="3"/>
  <c r="H3034" i="3" s="1"/>
  <c r="H3035" i="3" s="1"/>
  <c r="H3036" i="3" s="1"/>
  <c r="H3037" i="3" s="1"/>
  <c r="H3038" i="3" s="1"/>
  <c r="H3039" i="3" s="1"/>
  <c r="H3040" i="3" s="1"/>
  <c r="Y3042" i="3"/>
  <c r="G104" i="2" s="1"/>
  <c r="O3043" i="3"/>
  <c r="Q3043" i="3"/>
  <c r="S3043" i="3"/>
  <c r="U3043" i="3"/>
  <c r="V3043" i="3" s="1"/>
  <c r="H3046" i="3"/>
  <c r="H3047" i="3" s="1"/>
  <c r="H3048" i="3" s="1"/>
  <c r="H3049" i="3" s="1"/>
  <c r="O3050" i="3"/>
  <c r="U3050" i="3" s="1"/>
  <c r="Q3050" i="3"/>
  <c r="S3050" i="3"/>
  <c r="H3053" i="3"/>
  <c r="H3054" i="3" s="1"/>
  <c r="Y3056" i="3"/>
  <c r="G105" i="2" s="1"/>
  <c r="O3057" i="3"/>
  <c r="O3056" i="3" s="1"/>
  <c r="C105" i="2" s="1"/>
  <c r="Q3057" i="3"/>
  <c r="Q3056" i="3" s="1"/>
  <c r="D105" i="2" s="1"/>
  <c r="S3057" i="3"/>
  <c r="S3056" i="3" s="1"/>
  <c r="H3060" i="3"/>
  <c r="H3061" i="3" s="1"/>
  <c r="Y3063" i="3"/>
  <c r="G106" i="2" s="1"/>
  <c r="O3064" i="3"/>
  <c r="U3064" i="3" s="1"/>
  <c r="Q3064" i="3"/>
  <c r="S3064" i="3"/>
  <c r="H3067" i="3"/>
  <c r="H3068" i="3" s="1"/>
  <c r="O3069" i="3"/>
  <c r="U3069" i="3" s="1"/>
  <c r="V3069" i="3" s="1"/>
  <c r="Q3069" i="3"/>
  <c r="S3069" i="3"/>
  <c r="H3072" i="3"/>
  <c r="H3073" i="3" s="1"/>
  <c r="O3074" i="3"/>
  <c r="U3074" i="3" s="1"/>
  <c r="V3074" i="3" s="1"/>
  <c r="Q3074" i="3"/>
  <c r="S3074" i="3"/>
  <c r="H3077" i="3"/>
  <c r="H3078" i="3" s="1"/>
  <c r="O3079" i="3"/>
  <c r="U3079" i="3" s="1"/>
  <c r="V3079" i="3" s="1"/>
  <c r="Q3079" i="3"/>
  <c r="S3079" i="3"/>
  <c r="H3082" i="3"/>
  <c r="H3083" i="3" s="1"/>
  <c r="Y3085" i="3"/>
  <c r="G107" i="2" s="1"/>
  <c r="O3086" i="3"/>
  <c r="U3086" i="3" s="1"/>
  <c r="Q3086" i="3"/>
  <c r="S3086" i="3"/>
  <c r="H3089" i="3"/>
  <c r="H3090" i="3" s="1"/>
  <c r="H3091" i="3" s="1"/>
  <c r="H3092" i="3" s="1"/>
  <c r="H3093" i="3" s="1"/>
  <c r="O3094" i="3"/>
  <c r="U3094" i="3" s="1"/>
  <c r="V3094" i="3" s="1"/>
  <c r="Q3094" i="3"/>
  <c r="S3094" i="3"/>
  <c r="S3085" i="3" s="1"/>
  <c r="H3097" i="3"/>
  <c r="H3098" i="3" s="1"/>
  <c r="Y3100" i="3"/>
  <c r="G108" i="2" s="1"/>
  <c r="O3101" i="3"/>
  <c r="U3101" i="3" s="1"/>
  <c r="V3101" i="3" s="1"/>
  <c r="Q3101" i="3"/>
  <c r="S3101" i="3"/>
  <c r="H3104" i="3"/>
  <c r="H3105" i="3" s="1"/>
  <c r="O3106" i="3"/>
  <c r="U3106" i="3" s="1"/>
  <c r="V3106" i="3" s="1"/>
  <c r="Q3106" i="3"/>
  <c r="S3106" i="3"/>
  <c r="H3109" i="3"/>
  <c r="H3110" i="3" s="1"/>
  <c r="H3111" i="3" s="1"/>
  <c r="H3112" i="3" s="1"/>
  <c r="H3113" i="3" s="1"/>
  <c r="H3114" i="3" s="1"/>
  <c r="H3115" i="3" s="1"/>
  <c r="O3116" i="3"/>
  <c r="U3116" i="3" s="1"/>
  <c r="V3116" i="3" s="1"/>
  <c r="Q3116" i="3"/>
  <c r="S3116" i="3"/>
  <c r="H3119" i="3"/>
  <c r="H3120" i="3" s="1"/>
  <c r="O3121" i="3"/>
  <c r="Q3121" i="3"/>
  <c r="S3121" i="3"/>
  <c r="H3124" i="3"/>
  <c r="H3125" i="3" s="1"/>
  <c r="O3126" i="3"/>
  <c r="U3126" i="3" s="1"/>
  <c r="V3126" i="3" s="1"/>
  <c r="Q3126" i="3"/>
  <c r="S3126" i="3"/>
  <c r="H3129" i="3"/>
  <c r="H3130" i="3" s="1"/>
  <c r="O3131" i="3"/>
  <c r="U3131" i="3" s="1"/>
  <c r="V3131" i="3" s="1"/>
  <c r="Q3131" i="3"/>
  <c r="S3131" i="3"/>
  <c r="H3134" i="3"/>
  <c r="H3135" i="3" s="1"/>
  <c r="H3136" i="3" s="1"/>
  <c r="H3137" i="3" s="1"/>
  <c r="H3138" i="3" s="1"/>
  <c r="H3139" i="3" s="1"/>
  <c r="H3140" i="3" s="1"/>
  <c r="O3141" i="3"/>
  <c r="U3141" i="3" s="1"/>
  <c r="V3141" i="3" s="1"/>
  <c r="Q3141" i="3"/>
  <c r="S3141" i="3"/>
  <c r="H3144" i="3"/>
  <c r="H3145" i="3" s="1"/>
  <c r="O3146" i="3"/>
  <c r="U3146" i="3" s="1"/>
  <c r="V3146" i="3" s="1"/>
  <c r="Q3146" i="3"/>
  <c r="S3146" i="3"/>
  <c r="H3149" i="3"/>
  <c r="H3150" i="3"/>
  <c r="O3151" i="3"/>
  <c r="U3151" i="3" s="1"/>
  <c r="V3151" i="3" s="1"/>
  <c r="Q3151" i="3"/>
  <c r="S3151" i="3"/>
  <c r="H3154" i="3"/>
  <c r="H3155" i="3" s="1"/>
  <c r="H3156" i="3" s="1"/>
  <c r="O3157" i="3"/>
  <c r="U3157" i="3" s="1"/>
  <c r="V3157" i="3" s="1"/>
  <c r="Q3157" i="3"/>
  <c r="S3157" i="3"/>
  <c r="H3160" i="3"/>
  <c r="H3161" i="3" s="1"/>
  <c r="Y3163" i="3"/>
  <c r="G109" i="2" s="1"/>
  <c r="O3164" i="3"/>
  <c r="U3164" i="3" s="1"/>
  <c r="Q3164" i="3"/>
  <c r="S3164" i="3"/>
  <c r="H3167" i="3"/>
  <c r="H3168" i="3" s="1"/>
  <c r="O3169" i="3"/>
  <c r="U3169" i="3" s="1"/>
  <c r="V3169" i="3" s="1"/>
  <c r="Q3169" i="3"/>
  <c r="S3169" i="3"/>
  <c r="H3172" i="3"/>
  <c r="H3173" i="3" s="1"/>
  <c r="O3174" i="3"/>
  <c r="U3174" i="3" s="1"/>
  <c r="V3174" i="3" s="1"/>
  <c r="Q3174" i="3"/>
  <c r="S3174" i="3"/>
  <c r="H3177" i="3"/>
  <c r="H3178" i="3" s="1"/>
  <c r="O3179" i="3"/>
  <c r="U3179" i="3" s="1"/>
  <c r="V3179" i="3" s="1"/>
  <c r="Q3179" i="3"/>
  <c r="S3179" i="3"/>
  <c r="H3182" i="3"/>
  <c r="H3183" i="3" s="1"/>
  <c r="Y3185" i="3"/>
  <c r="G110" i="2" s="1"/>
  <c r="O3186" i="3"/>
  <c r="U3186" i="3" s="1"/>
  <c r="Q3186" i="3"/>
  <c r="Q3185" i="3" s="1"/>
  <c r="D110" i="2" s="1"/>
  <c r="S3186" i="3"/>
  <c r="S3185" i="3" s="1"/>
  <c r="H3189" i="3"/>
  <c r="H3190" i="3" s="1"/>
  <c r="H3191" i="3" s="1"/>
  <c r="Y3193" i="3"/>
  <c r="G111" i="2" s="1"/>
  <c r="O3194" i="3"/>
  <c r="U3194" i="3" s="1"/>
  <c r="Q3194" i="3"/>
  <c r="S3194" i="3"/>
  <c r="H3197" i="3"/>
  <c r="H3198" i="3"/>
  <c r="O3199" i="3"/>
  <c r="U3199" i="3" s="1"/>
  <c r="V3199" i="3" s="1"/>
  <c r="Q3199" i="3"/>
  <c r="S3199" i="3"/>
  <c r="H3202" i="3"/>
  <c r="H3203" i="3" s="1"/>
  <c r="O3204" i="3"/>
  <c r="U3204" i="3" s="1"/>
  <c r="V3204" i="3" s="1"/>
  <c r="Q3204" i="3"/>
  <c r="S3204" i="3"/>
  <c r="H3207" i="3"/>
  <c r="H3208" i="3" s="1"/>
  <c r="H3209" i="3" s="1"/>
  <c r="H3210" i="3" s="1"/>
  <c r="H3211" i="3" s="1"/>
  <c r="O3212" i="3"/>
  <c r="U3212" i="3" s="1"/>
  <c r="V3212" i="3" s="1"/>
  <c r="Q3212" i="3"/>
  <c r="S3212" i="3"/>
  <c r="H3215" i="3"/>
  <c r="H3216" i="3" s="1"/>
  <c r="O3217" i="3"/>
  <c r="U3217" i="3" s="1"/>
  <c r="V3217" i="3" s="1"/>
  <c r="Q3217" i="3"/>
  <c r="S3217" i="3"/>
  <c r="H3220" i="3"/>
  <c r="H3221" i="3" s="1"/>
  <c r="O3222" i="3"/>
  <c r="U3222" i="3" s="1"/>
  <c r="V3222" i="3" s="1"/>
  <c r="Q3222" i="3"/>
  <c r="S3222" i="3"/>
  <c r="H3225" i="3"/>
  <c r="H3226" i="3" s="1"/>
  <c r="Y3228" i="3"/>
  <c r="G112" i="2" s="1"/>
  <c r="O3229" i="3"/>
  <c r="O3228" i="3" s="1"/>
  <c r="C112" i="2" s="1"/>
  <c r="Q3229" i="3"/>
  <c r="Q3228" i="3" s="1"/>
  <c r="D112" i="2" s="1"/>
  <c r="S3229" i="3"/>
  <c r="S3228" i="3" s="1"/>
  <c r="H3232" i="3"/>
  <c r="H3233" i="3" s="1"/>
  <c r="Y3235" i="3"/>
  <c r="G113" i="2" s="1"/>
  <c r="O3236" i="3"/>
  <c r="U3236" i="3" s="1"/>
  <c r="U3235" i="3" s="1"/>
  <c r="E113" i="2" s="1"/>
  <c r="Q3236" i="3"/>
  <c r="Q3235" i="3" s="1"/>
  <c r="D113" i="2" s="1"/>
  <c r="S3236" i="3"/>
  <c r="S3235" i="3" s="1"/>
  <c r="H3239" i="3"/>
  <c r="H3240" i="3" s="1"/>
  <c r="H3241" i="3" s="1"/>
  <c r="H3242" i="3" s="1"/>
  <c r="H3243" i="3" s="1"/>
  <c r="Y3245" i="3"/>
  <c r="G114" i="2" s="1"/>
  <c r="O3246" i="3"/>
  <c r="O3245" i="3" s="1"/>
  <c r="C114" i="2" s="1"/>
  <c r="Q3246" i="3"/>
  <c r="Q3245" i="3" s="1"/>
  <c r="D114" i="2" s="1"/>
  <c r="S3246" i="3"/>
  <c r="S3245" i="3" s="1"/>
  <c r="Y3252" i="3"/>
  <c r="G116" i="2" s="1"/>
  <c r="O3253" i="3"/>
  <c r="U3253" i="3" s="1"/>
  <c r="V3253" i="3" s="1"/>
  <c r="Q3253" i="3"/>
  <c r="S3253" i="3"/>
  <c r="O3256" i="3"/>
  <c r="Q3256" i="3"/>
  <c r="S3256" i="3"/>
  <c r="O3259" i="3"/>
  <c r="U3259" i="3" s="1"/>
  <c r="V3259" i="3" s="1"/>
  <c r="Q3259" i="3"/>
  <c r="S3259" i="3"/>
  <c r="O3262" i="3"/>
  <c r="U3262" i="3" s="1"/>
  <c r="V3262" i="3" s="1"/>
  <c r="Q3262" i="3"/>
  <c r="S3262" i="3"/>
  <c r="O3265" i="3"/>
  <c r="U3265" i="3" s="1"/>
  <c r="V3265" i="3" s="1"/>
  <c r="Q3265" i="3"/>
  <c r="S3265" i="3"/>
  <c r="O3268" i="3"/>
  <c r="U3268" i="3" s="1"/>
  <c r="V3268" i="3" s="1"/>
  <c r="Q3268" i="3"/>
  <c r="S3268" i="3"/>
  <c r="O3271" i="3"/>
  <c r="U3271" i="3" s="1"/>
  <c r="V3271" i="3" s="1"/>
  <c r="Q3271" i="3"/>
  <c r="S3271" i="3"/>
  <c r="O3274" i="3"/>
  <c r="U3274" i="3" s="1"/>
  <c r="V3274" i="3" s="1"/>
  <c r="Q3274" i="3"/>
  <c r="S3274" i="3"/>
  <c r="O3277" i="3"/>
  <c r="U3277" i="3" s="1"/>
  <c r="V3277" i="3" s="1"/>
  <c r="Q3277" i="3"/>
  <c r="S3277" i="3"/>
  <c r="O3280" i="3"/>
  <c r="U3280" i="3" s="1"/>
  <c r="V3280" i="3" s="1"/>
  <c r="Q3280" i="3"/>
  <c r="S3280" i="3"/>
  <c r="Y3284" i="3"/>
  <c r="G117" i="2" s="1"/>
  <c r="O3285" i="3"/>
  <c r="U3285" i="3" s="1"/>
  <c r="V3285" i="3" s="1"/>
  <c r="Q3285" i="3"/>
  <c r="S3285" i="3"/>
  <c r="O3288" i="3"/>
  <c r="Q3288" i="3"/>
  <c r="S3288" i="3"/>
  <c r="O3291" i="3"/>
  <c r="U3291" i="3" s="1"/>
  <c r="V3291" i="3" s="1"/>
  <c r="Q3291" i="3"/>
  <c r="S3291" i="3"/>
  <c r="O3294" i="3"/>
  <c r="U3294" i="3" s="1"/>
  <c r="V3294" i="3" s="1"/>
  <c r="Q3294" i="3"/>
  <c r="S3294" i="3"/>
  <c r="O3297" i="3"/>
  <c r="U3297" i="3" s="1"/>
  <c r="V3297" i="3" s="1"/>
  <c r="Q3297" i="3"/>
  <c r="S3297" i="3"/>
  <c r="Y3301" i="3"/>
  <c r="G118" i="2" s="1"/>
  <c r="O3302" i="3"/>
  <c r="U3302" i="3" s="1"/>
  <c r="Q3302" i="3"/>
  <c r="S3302" i="3"/>
  <c r="O3305" i="3"/>
  <c r="U3305" i="3" s="1"/>
  <c r="V3305" i="3" s="1"/>
  <c r="Q3305" i="3"/>
  <c r="S3305" i="3"/>
  <c r="O3308" i="3"/>
  <c r="U3308" i="3" s="1"/>
  <c r="V3308" i="3" s="1"/>
  <c r="Q3308" i="3"/>
  <c r="S3308" i="3"/>
  <c r="O3311" i="3"/>
  <c r="U3311" i="3" s="1"/>
  <c r="V3311" i="3" s="1"/>
  <c r="Q3311" i="3"/>
  <c r="S3311" i="3"/>
  <c r="O3314" i="3"/>
  <c r="U3314" i="3" s="1"/>
  <c r="V3314" i="3" s="1"/>
  <c r="Q3314" i="3"/>
  <c r="S3314" i="3"/>
  <c r="O3317" i="3"/>
  <c r="U3317" i="3" s="1"/>
  <c r="V3317" i="3" s="1"/>
  <c r="Q3317" i="3"/>
  <c r="S3317" i="3"/>
  <c r="O3320" i="3"/>
  <c r="U3320" i="3" s="1"/>
  <c r="V3320" i="3" s="1"/>
  <c r="Q3320" i="3"/>
  <c r="S3320" i="3"/>
  <c r="O3323" i="3"/>
  <c r="U3323" i="3" s="1"/>
  <c r="V3323" i="3" s="1"/>
  <c r="Q3323" i="3"/>
  <c r="S3323" i="3"/>
  <c r="O3326" i="3"/>
  <c r="U3326" i="3" s="1"/>
  <c r="V3326" i="3" s="1"/>
  <c r="Q3326" i="3"/>
  <c r="S3326" i="3"/>
  <c r="O3329" i="3"/>
  <c r="U3329" i="3" s="1"/>
  <c r="V3329" i="3" s="1"/>
  <c r="Q3329" i="3"/>
  <c r="S3329" i="3"/>
  <c r="O3332" i="3"/>
  <c r="U3332" i="3" s="1"/>
  <c r="V3332" i="3" s="1"/>
  <c r="Q3332" i="3"/>
  <c r="S3332" i="3"/>
  <c r="O3335" i="3"/>
  <c r="U3335" i="3" s="1"/>
  <c r="V3335" i="3" s="1"/>
  <c r="Q3335" i="3"/>
  <c r="S3335" i="3"/>
  <c r="O3338" i="3"/>
  <c r="U3338" i="3" s="1"/>
  <c r="V3338" i="3" s="1"/>
  <c r="Q3338" i="3"/>
  <c r="S3338" i="3"/>
  <c r="O3341" i="3"/>
  <c r="U3341" i="3" s="1"/>
  <c r="V3341" i="3" s="1"/>
  <c r="Q3341" i="3"/>
  <c r="S3341" i="3"/>
  <c r="O3345" i="3"/>
  <c r="C119" i="2" s="1"/>
  <c r="Y3345" i="3"/>
  <c r="G119" i="2" s="1"/>
  <c r="O3346" i="3"/>
  <c r="U3346" i="3" s="1"/>
  <c r="U3345" i="3" s="1"/>
  <c r="E119" i="2" s="1"/>
  <c r="Q3346" i="3"/>
  <c r="Q3345" i="3" s="1"/>
  <c r="D119" i="2" s="1"/>
  <c r="S3346" i="3"/>
  <c r="S3345" i="3" s="1"/>
  <c r="Y3352" i="3"/>
  <c r="G121" i="2" s="1"/>
  <c r="O3353" i="3"/>
  <c r="U3353" i="3" s="1"/>
  <c r="V3353" i="3" s="1"/>
  <c r="Q3353" i="3"/>
  <c r="S3353" i="3"/>
  <c r="O3356" i="3"/>
  <c r="Q3356" i="3"/>
  <c r="S3356" i="3"/>
  <c r="O3359" i="3"/>
  <c r="U3359" i="3" s="1"/>
  <c r="V3359" i="3" s="1"/>
  <c r="Q3359" i="3"/>
  <c r="S3359" i="3"/>
  <c r="O3362" i="3"/>
  <c r="U3362" i="3" s="1"/>
  <c r="V3362" i="3" s="1"/>
  <c r="Q3362" i="3"/>
  <c r="S3362" i="3"/>
  <c r="Y3366" i="3"/>
  <c r="G122" i="2" s="1"/>
  <c r="O3367" i="3"/>
  <c r="O3366" i="3" s="1"/>
  <c r="C122" i="2" s="1"/>
  <c r="Q3367" i="3"/>
  <c r="Q3366" i="3" s="1"/>
  <c r="D122" i="2" s="1"/>
  <c r="S3367" i="3"/>
  <c r="S3366" i="3" s="1"/>
  <c r="Y3371" i="3"/>
  <c r="G123" i="2" s="1"/>
  <c r="O3372" i="3"/>
  <c r="Q3372" i="3"/>
  <c r="S3372" i="3"/>
  <c r="S3371" i="3" s="1"/>
  <c r="O3375" i="3"/>
  <c r="U3375" i="3" s="1"/>
  <c r="V3375" i="3" s="1"/>
  <c r="Q3375" i="3"/>
  <c r="S3375" i="3"/>
  <c r="Y3379" i="3"/>
  <c r="G124" i="2" s="1"/>
  <c r="O3380" i="3"/>
  <c r="Q3380" i="3"/>
  <c r="S3380" i="3"/>
  <c r="O3383" i="3"/>
  <c r="U3383" i="3" s="1"/>
  <c r="V3383" i="3" s="1"/>
  <c r="Q3383" i="3"/>
  <c r="S3383" i="3"/>
  <c r="O3386" i="3"/>
  <c r="U3386" i="3" s="1"/>
  <c r="V3386" i="3" s="1"/>
  <c r="Q3386" i="3"/>
  <c r="S3386" i="3"/>
  <c r="Y3390" i="3"/>
  <c r="G125" i="2" s="1"/>
  <c r="O3391" i="3"/>
  <c r="U3391" i="3" s="1"/>
  <c r="Q3391" i="3"/>
  <c r="S3391" i="3"/>
  <c r="O3394" i="3"/>
  <c r="U3394" i="3" s="1"/>
  <c r="V3394" i="3" s="1"/>
  <c r="Q3394" i="3"/>
  <c r="S3394" i="3"/>
  <c r="O3397" i="3"/>
  <c r="U3397" i="3" s="1"/>
  <c r="V3397" i="3" s="1"/>
  <c r="Q3397" i="3"/>
  <c r="S3397" i="3"/>
  <c r="O3400" i="3"/>
  <c r="U3400" i="3" s="1"/>
  <c r="V3400" i="3" s="1"/>
  <c r="Q3400" i="3"/>
  <c r="S3400" i="3"/>
  <c r="O3403" i="3"/>
  <c r="U3403" i="3" s="1"/>
  <c r="V3403" i="3" s="1"/>
  <c r="Q3403" i="3"/>
  <c r="S3403" i="3"/>
  <c r="O3406" i="3"/>
  <c r="U3406" i="3" s="1"/>
  <c r="V3406" i="3" s="1"/>
  <c r="Q3406" i="3"/>
  <c r="S3406" i="3"/>
  <c r="O3409" i="3"/>
  <c r="U3409" i="3" s="1"/>
  <c r="V3409" i="3" s="1"/>
  <c r="Q3409" i="3"/>
  <c r="S3409" i="3"/>
  <c r="O3412" i="3"/>
  <c r="U3412" i="3" s="1"/>
  <c r="V3412" i="3" s="1"/>
  <c r="Q3412" i="3"/>
  <c r="S3412" i="3"/>
  <c r="Y3416" i="3"/>
  <c r="G126" i="2" s="1"/>
  <c r="O3417" i="3"/>
  <c r="U3417" i="3" s="1"/>
  <c r="V3417" i="3" s="1"/>
  <c r="Q3417" i="3"/>
  <c r="S3417" i="3"/>
  <c r="O3420" i="3"/>
  <c r="Q3420" i="3"/>
  <c r="S3420" i="3"/>
  <c r="O3423" i="3"/>
  <c r="U3423" i="3" s="1"/>
  <c r="V3423" i="3" s="1"/>
  <c r="Q3423" i="3"/>
  <c r="S3423" i="3"/>
  <c r="O3426" i="3"/>
  <c r="U3426" i="3" s="1"/>
  <c r="V3426" i="3" s="1"/>
  <c r="Q3426" i="3"/>
  <c r="S3426" i="3"/>
  <c r="O3429" i="3"/>
  <c r="U3429" i="3" s="1"/>
  <c r="V3429" i="3" s="1"/>
  <c r="Q3429" i="3"/>
  <c r="S3429" i="3"/>
  <c r="O3432" i="3"/>
  <c r="U3432" i="3" s="1"/>
  <c r="V3432" i="3" s="1"/>
  <c r="Q3432" i="3"/>
  <c r="S3432" i="3"/>
  <c r="O3435" i="3"/>
  <c r="U3435" i="3" s="1"/>
  <c r="V3435" i="3" s="1"/>
  <c r="Q3435" i="3"/>
  <c r="S3435" i="3"/>
  <c r="Q3163" i="3" l="1"/>
  <c r="D109" i="2" s="1"/>
  <c r="Q2900" i="3"/>
  <c r="D98" i="2" s="1"/>
  <c r="S821" i="3"/>
  <c r="Q1536" i="3"/>
  <c r="D54" i="2" s="1"/>
  <c r="O853" i="3"/>
  <c r="C38" i="2" s="1"/>
  <c r="S242" i="3"/>
  <c r="O3235" i="3"/>
  <c r="C113" i="2" s="1"/>
  <c r="O2534" i="3"/>
  <c r="C85" i="2" s="1"/>
  <c r="S2931" i="3"/>
  <c r="O1596" i="3"/>
  <c r="C56" i="2" s="1"/>
  <c r="Q737" i="3"/>
  <c r="D35" i="2" s="1"/>
  <c r="S639" i="3"/>
  <c r="Q65" i="3"/>
  <c r="U997" i="3"/>
  <c r="O996" i="3"/>
  <c r="C41" i="2" s="1"/>
  <c r="S1925" i="3"/>
  <c r="U2669" i="3"/>
  <c r="V2669" i="3" s="1"/>
  <c r="V2668" i="3" s="1"/>
  <c r="F93" i="2" s="1"/>
  <c r="O2668" i="3"/>
  <c r="C93" i="2" s="1"/>
  <c r="O1918" i="3"/>
  <c r="C65" i="2" s="1"/>
  <c r="U1919" i="3"/>
  <c r="U1918" i="3" s="1"/>
  <c r="E65" i="2" s="1"/>
  <c r="Q549" i="3"/>
  <c r="D27" i="2" s="1"/>
  <c r="Q639" i="3"/>
  <c r="D30" i="2" s="1"/>
  <c r="S2335" i="3"/>
  <c r="S2209" i="3"/>
  <c r="S2900" i="3"/>
  <c r="Q2414" i="3"/>
  <c r="D82" i="2" s="1"/>
  <c r="S1906" i="3"/>
  <c r="Q273" i="3"/>
  <c r="D16" i="2" s="1"/>
  <c r="Q242" i="3"/>
  <c r="D14" i="2" s="1"/>
  <c r="Q3193" i="3"/>
  <c r="D111" i="2" s="1"/>
  <c r="Q2391" i="3"/>
  <c r="D81" i="2" s="1"/>
  <c r="S737" i="3"/>
  <c r="Q673" i="3"/>
  <c r="D32" i="2" s="1"/>
  <c r="S109" i="3"/>
  <c r="Q3024" i="3"/>
  <c r="D103" i="2" s="1"/>
  <c r="S2371" i="3"/>
  <c r="S2269" i="3"/>
  <c r="S1944" i="3"/>
  <c r="Q1944" i="3"/>
  <c r="D67" i="2" s="1"/>
  <c r="Q1630" i="3"/>
  <c r="D58" i="2" s="1"/>
  <c r="Q691" i="3"/>
  <c r="D33" i="2" s="1"/>
  <c r="Q256" i="3"/>
  <c r="D15" i="2" s="1"/>
  <c r="U3229" i="3"/>
  <c r="U3228" i="3" s="1"/>
  <c r="E112" i="2" s="1"/>
  <c r="O3100" i="3"/>
  <c r="C108" i="2" s="1"/>
  <c r="U3057" i="3"/>
  <c r="U3056" i="3" s="1"/>
  <c r="E105" i="2" s="1"/>
  <c r="U2939" i="3"/>
  <c r="V2939" i="3" s="1"/>
  <c r="U2931" i="3"/>
  <c r="E99" i="2" s="1"/>
  <c r="O2900" i="3"/>
  <c r="C98" i="2" s="1"/>
  <c r="U2690" i="3"/>
  <c r="U2689" i="3" s="1"/>
  <c r="E95" i="2" s="1"/>
  <c r="O2547" i="3"/>
  <c r="C86" i="2" s="1"/>
  <c r="U2359" i="3"/>
  <c r="U2358" i="3" s="1"/>
  <c r="E78" i="2" s="1"/>
  <c r="O2269" i="3"/>
  <c r="C76" i="2" s="1"/>
  <c r="O2257" i="3"/>
  <c r="C75" i="2" s="1"/>
  <c r="U2258" i="3"/>
  <c r="U2257" i="3" s="1"/>
  <c r="E75" i="2" s="1"/>
  <c r="V1925" i="3"/>
  <c r="F66" i="2" s="1"/>
  <c r="O1906" i="3"/>
  <c r="C64" i="2" s="1"/>
  <c r="O1826" i="3"/>
  <c r="C62" i="2" s="1"/>
  <c r="U1789" i="3"/>
  <c r="E61" i="2" s="1"/>
  <c r="O1630" i="3"/>
  <c r="C58" i="2" s="1"/>
  <c r="U1631" i="3"/>
  <c r="U1630" i="3" s="1"/>
  <c r="E58" i="2" s="1"/>
  <c r="V691" i="3"/>
  <c r="F33" i="2" s="1"/>
  <c r="U346" i="3"/>
  <c r="V346" i="3" s="1"/>
  <c r="V345" i="3" s="1"/>
  <c r="F19" i="2" s="1"/>
  <c r="Y3251" i="3"/>
  <c r="G115" i="2" s="1"/>
  <c r="V997" i="3"/>
  <c r="V996" i="3" s="1"/>
  <c r="F41" i="2" s="1"/>
  <c r="U996" i="3"/>
  <c r="E41" i="2" s="1"/>
  <c r="O407" i="3"/>
  <c r="C24" i="2" s="1"/>
  <c r="U408" i="3"/>
  <c r="Q3390" i="3"/>
  <c r="D125" i="2" s="1"/>
  <c r="S3379" i="3"/>
  <c r="Q3379" i="3"/>
  <c r="D124" i="2" s="1"/>
  <c r="Q3371" i="3"/>
  <c r="D123" i="2" s="1"/>
  <c r="U3367" i="3"/>
  <c r="U3366" i="3" s="1"/>
  <c r="E122" i="2" s="1"/>
  <c r="Q3352" i="3"/>
  <c r="D121" i="2" s="1"/>
  <c r="U3246" i="3"/>
  <c r="U3245" i="3" s="1"/>
  <c r="E114" i="2" s="1"/>
  <c r="U3121" i="3"/>
  <c r="V3121" i="3" s="1"/>
  <c r="Q3063" i="3"/>
  <c r="D106" i="2" s="1"/>
  <c r="S3042" i="3"/>
  <c r="O3024" i="3"/>
  <c r="C103" i="2" s="1"/>
  <c r="S3007" i="3"/>
  <c r="O2990" i="3"/>
  <c r="C101" i="2" s="1"/>
  <c r="S2945" i="3"/>
  <c r="U2901" i="3"/>
  <c r="U2900" i="3" s="1"/>
  <c r="E98" i="2" s="1"/>
  <c r="Q2209" i="3"/>
  <c r="D73" i="2" s="1"/>
  <c r="V1631" i="3"/>
  <c r="V1630" i="3" s="1"/>
  <c r="F58" i="2" s="1"/>
  <c r="Q1409" i="3"/>
  <c r="D52" i="2" s="1"/>
  <c r="O65" i="3"/>
  <c r="C8" i="2" s="1"/>
  <c r="Q3100" i="3"/>
  <c r="D108" i="2" s="1"/>
  <c r="S3163" i="3"/>
  <c r="Q3042" i="3"/>
  <c r="D104" i="2" s="1"/>
  <c r="U3025" i="3"/>
  <c r="U3024" i="3" s="1"/>
  <c r="E103" i="2" s="1"/>
  <c r="U3001" i="3"/>
  <c r="V3001" i="3" s="1"/>
  <c r="V2990" i="3" s="1"/>
  <c r="F101" i="2" s="1"/>
  <c r="S2990" i="3"/>
  <c r="Q2931" i="3"/>
  <c r="D99" i="2" s="1"/>
  <c r="O2696" i="3"/>
  <c r="C97" i="2" s="1"/>
  <c r="U2713" i="3"/>
  <c r="V2713" i="3" s="1"/>
  <c r="V2696" i="3" s="1"/>
  <c r="U2269" i="3"/>
  <c r="E76" i="2" s="1"/>
  <c r="Q2257" i="3"/>
  <c r="D75" i="2" s="1"/>
  <c r="Q2124" i="3"/>
  <c r="D72" i="2" s="1"/>
  <c r="O1944" i="3"/>
  <c r="C67" i="2" s="1"/>
  <c r="U1945" i="3"/>
  <c r="U1944" i="3" s="1"/>
  <c r="E67" i="2" s="1"/>
  <c r="O1772" i="3"/>
  <c r="C60" i="2" s="1"/>
  <c r="U1778" i="3"/>
  <c r="V1778" i="3" s="1"/>
  <c r="S1323" i="3"/>
  <c r="V72" i="3"/>
  <c r="V65" i="3" s="1"/>
  <c r="F8" i="2" s="1"/>
  <c r="U65" i="3"/>
  <c r="E8" i="2" s="1"/>
  <c r="U3007" i="3"/>
  <c r="E102" i="2" s="1"/>
  <c r="Q2945" i="3"/>
  <c r="D100" i="2" s="1"/>
  <c r="U964" i="3"/>
  <c r="V964" i="3" s="1"/>
  <c r="O953" i="3"/>
  <c r="C40" i="2" s="1"/>
  <c r="U145" i="3"/>
  <c r="O144" i="3"/>
  <c r="C11" i="2" s="1"/>
  <c r="S3193" i="3"/>
  <c r="S3100" i="3"/>
  <c r="Q3085" i="3"/>
  <c r="D107" i="2" s="1"/>
  <c r="S3063" i="3"/>
  <c r="Q3007" i="3"/>
  <c r="D102" i="2" s="1"/>
  <c r="Q2990" i="3"/>
  <c r="D101" i="2" s="1"/>
  <c r="Q2678" i="3"/>
  <c r="D94" i="2" s="1"/>
  <c r="Q2449" i="3"/>
  <c r="D83" i="2" s="1"/>
  <c r="O1840" i="3"/>
  <c r="C63" i="2" s="1"/>
  <c r="U1846" i="3"/>
  <c r="V1846" i="3" s="1"/>
  <c r="S1840" i="3"/>
  <c r="S1645" i="3"/>
  <c r="U1019" i="3"/>
  <c r="U1018" i="3" s="1"/>
  <c r="E44" i="2" s="1"/>
  <c r="O1018" i="3"/>
  <c r="C44" i="2" s="1"/>
  <c r="V657" i="3"/>
  <c r="O229" i="3"/>
  <c r="C13" i="2" s="1"/>
  <c r="U230" i="3"/>
  <c r="S2578" i="3"/>
  <c r="Q2561" i="3"/>
  <c r="D87" i="2" s="1"/>
  <c r="S2471" i="3"/>
  <c r="O2414" i="3"/>
  <c r="C82" i="2" s="1"/>
  <c r="S2391" i="3"/>
  <c r="S2257" i="3"/>
  <c r="Q2241" i="3"/>
  <c r="D74" i="2" s="1"/>
  <c r="S1973" i="3"/>
  <c r="O1925" i="3"/>
  <c r="C66" i="2" s="1"/>
  <c r="S1789" i="3"/>
  <c r="U1596" i="3"/>
  <c r="E56" i="2" s="1"/>
  <c r="S1536" i="3"/>
  <c r="U1287" i="3"/>
  <c r="E50" i="2" s="1"/>
  <c r="S1167" i="3"/>
  <c r="U758" i="3"/>
  <c r="E36" i="2" s="1"/>
  <c r="S673" i="3"/>
  <c r="O656" i="3"/>
  <c r="C31" i="2" s="1"/>
  <c r="U662" i="3"/>
  <c r="V662" i="3" s="1"/>
  <c r="V656" i="3" s="1"/>
  <c r="F31" i="2" s="1"/>
  <c r="U549" i="3"/>
  <c r="E27" i="2" s="1"/>
  <c r="S85" i="3"/>
  <c r="S2696" i="3"/>
  <c r="Q2653" i="3"/>
  <c r="D92" i="2" s="1"/>
  <c r="S2621" i="3"/>
  <c r="Q2578" i="3"/>
  <c r="D88" i="2" s="1"/>
  <c r="Q2547" i="3"/>
  <c r="D86" i="2" s="1"/>
  <c r="U2548" i="3"/>
  <c r="U2547" i="3" s="1"/>
  <c r="E86" i="2" s="1"/>
  <c r="Q2471" i="3"/>
  <c r="D84" i="2" s="1"/>
  <c r="S2449" i="3"/>
  <c r="U2415" i="3"/>
  <c r="U2414" i="3" s="1"/>
  <c r="E82" i="2" s="1"/>
  <c r="S2241" i="3"/>
  <c r="Q2038" i="3"/>
  <c r="D71" i="2" s="1"/>
  <c r="O2038" i="3"/>
  <c r="C71" i="2" s="1"/>
  <c r="Q1973" i="3"/>
  <c r="D70" i="2" s="1"/>
  <c r="Q1906" i="3"/>
  <c r="D64" i="2" s="1"/>
  <c r="U1826" i="3"/>
  <c r="E62" i="2" s="1"/>
  <c r="Q1789" i="3"/>
  <c r="D61" i="2" s="1"/>
  <c r="O1568" i="3"/>
  <c r="C55" i="2" s="1"/>
  <c r="O1536" i="3"/>
  <c r="C54" i="2" s="1"/>
  <c r="S1446" i="3"/>
  <c r="S1409" i="3"/>
  <c r="S1287" i="3"/>
  <c r="V1295" i="3"/>
  <c r="V1287" i="3" s="1"/>
  <c r="F50" i="2" s="1"/>
  <c r="Q1287" i="3"/>
  <c r="D50" i="2" s="1"/>
  <c r="Q1042" i="3"/>
  <c r="D48" i="2" s="1"/>
  <c r="O1028" i="3"/>
  <c r="C45" i="2" s="1"/>
  <c r="O1011" i="3"/>
  <c r="C43" i="2" s="1"/>
  <c r="Q953" i="3"/>
  <c r="D40" i="2" s="1"/>
  <c r="Q2696" i="3"/>
  <c r="D97" i="2" s="1"/>
  <c r="S2678" i="3"/>
  <c r="O2678" i="3"/>
  <c r="C94" i="2" s="1"/>
  <c r="U2639" i="3"/>
  <c r="U2638" i="3" s="1"/>
  <c r="E90" i="2" s="1"/>
  <c r="O2578" i="3"/>
  <c r="C88" i="2" s="1"/>
  <c r="S2547" i="3"/>
  <c r="Q2371" i="3"/>
  <c r="Q2335" i="3"/>
  <c r="D77" i="2" s="1"/>
  <c r="Q2269" i="3"/>
  <c r="D76" i="2" s="1"/>
  <c r="S2124" i="3"/>
  <c r="S2038" i="3"/>
  <c r="Q1840" i="3"/>
  <c r="D63" i="2" s="1"/>
  <c r="S1826" i="3"/>
  <c r="V1826" i="3"/>
  <c r="F62" i="2" s="1"/>
  <c r="Q1772" i="3"/>
  <c r="D60" i="2" s="1"/>
  <c r="O1603" i="3"/>
  <c r="C57" i="2" s="1"/>
  <c r="V1603" i="3"/>
  <c r="F57" i="2" s="1"/>
  <c r="Q1568" i="3"/>
  <c r="D55" i="2" s="1"/>
  <c r="U1536" i="3"/>
  <c r="E54" i="2" s="1"/>
  <c r="Q1446" i="3"/>
  <c r="D53" i="2" s="1"/>
  <c r="S1042" i="3"/>
  <c r="U853" i="3"/>
  <c r="E38" i="2" s="1"/>
  <c r="S691" i="3"/>
  <c r="S549" i="3"/>
  <c r="U345" i="3"/>
  <c r="E19" i="2" s="1"/>
  <c r="Q656" i="3"/>
  <c r="D31" i="2" s="1"/>
  <c r="Q144" i="3"/>
  <c r="D11" i="2" s="1"/>
  <c r="S144" i="3"/>
  <c r="Q85" i="3"/>
  <c r="D9" i="2" s="1"/>
  <c r="Q6" i="3"/>
  <c r="S758" i="3"/>
  <c r="Q705" i="3"/>
  <c r="D34" i="2" s="1"/>
  <c r="O691" i="3"/>
  <c r="C33" i="2" s="1"/>
  <c r="Q594" i="3"/>
  <c r="D29" i="2" s="1"/>
  <c r="V379" i="3"/>
  <c r="V378" i="3" s="1"/>
  <c r="F21" i="2" s="1"/>
  <c r="S353" i="3"/>
  <c r="S321" i="3"/>
  <c r="S166" i="3"/>
  <c r="Q109" i="3"/>
  <c r="D10" i="2" s="1"/>
  <c r="A3" i="2" a="1"/>
  <c r="A3" i="2" s="1"/>
  <c r="A4" i="2" s="1" a="1"/>
  <c r="A4" i="2" s="1"/>
  <c r="A131" i="2" s="1"/>
  <c r="V2535" i="3"/>
  <c r="V2534" i="3" s="1"/>
  <c r="F85" i="2" s="1"/>
  <c r="U2534" i="3"/>
  <c r="E85" i="2" s="1"/>
  <c r="V2472" i="3"/>
  <c r="V2471" i="3" s="1"/>
  <c r="F84" i="2" s="1"/>
  <c r="U2471" i="3"/>
  <c r="E84" i="2" s="1"/>
  <c r="U2124" i="3"/>
  <c r="E72" i="2" s="1"/>
  <c r="V2186" i="3"/>
  <c r="V2124" i="3" s="1"/>
  <c r="F72" i="2" s="1"/>
  <c r="V1974" i="3"/>
  <c r="V1973" i="3" s="1"/>
  <c r="F70" i="2" s="1"/>
  <c r="U1973" i="3"/>
  <c r="E70" i="2" s="1"/>
  <c r="U3420" i="3"/>
  <c r="O3416" i="3"/>
  <c r="C126" i="2" s="1"/>
  <c r="U3372" i="3"/>
  <c r="O3371" i="3"/>
  <c r="C123" i="2" s="1"/>
  <c r="U3288" i="3"/>
  <c r="O3284" i="3"/>
  <c r="C117" i="2" s="1"/>
  <c r="U3256" i="3"/>
  <c r="O3252" i="3"/>
  <c r="V2562" i="3"/>
  <c r="V2561" i="3" s="1"/>
  <c r="F87" i="2" s="1"/>
  <c r="U2561" i="3"/>
  <c r="E87" i="2" s="1"/>
  <c r="D8" i="2"/>
  <c r="V1954" i="3"/>
  <c r="V1645" i="3"/>
  <c r="F59" i="2" s="1"/>
  <c r="O3390" i="3"/>
  <c r="C125" i="2" s="1"/>
  <c r="Y3351" i="3"/>
  <c r="G120" i="2" s="1"/>
  <c r="Q3301" i="3"/>
  <c r="D118" i="2" s="1"/>
  <c r="O3301" i="3"/>
  <c r="C118" i="2" s="1"/>
  <c r="U3356" i="3"/>
  <c r="O3352" i="3"/>
  <c r="V2579" i="3"/>
  <c r="V2578" i="3" s="1"/>
  <c r="F88" i="2" s="1"/>
  <c r="U2578" i="3"/>
  <c r="E88" i="2" s="1"/>
  <c r="D80" i="2"/>
  <c r="Q2370" i="3"/>
  <c r="D79" i="2" s="1"/>
  <c r="V3186" i="3"/>
  <c r="V3185" i="3" s="1"/>
  <c r="F110" i="2" s="1"/>
  <c r="U3185" i="3"/>
  <c r="E110" i="2" s="1"/>
  <c r="U3042" i="3"/>
  <c r="E104" i="2" s="1"/>
  <c r="V3050" i="3"/>
  <c r="V3042" i="3" s="1"/>
  <c r="F104" i="2" s="1"/>
  <c r="V2679" i="3"/>
  <c r="V2678" i="3" s="1"/>
  <c r="F94" i="2" s="1"/>
  <c r="U2678" i="3"/>
  <c r="E94" i="2" s="1"/>
  <c r="V2210" i="3"/>
  <c r="V2209" i="3" s="1"/>
  <c r="F73" i="2" s="1"/>
  <c r="U2209" i="3"/>
  <c r="E73" i="2" s="1"/>
  <c r="U2038" i="3"/>
  <c r="E71" i="2" s="1"/>
  <c r="S3352" i="3"/>
  <c r="S3301" i="3"/>
  <c r="Q3284" i="3"/>
  <c r="D117" i="2" s="1"/>
  <c r="Q3252" i="3"/>
  <c r="U3193" i="3"/>
  <c r="E111" i="2" s="1"/>
  <c r="V3100" i="3"/>
  <c r="F108" i="2" s="1"/>
  <c r="U3063" i="3"/>
  <c r="E106" i="2" s="1"/>
  <c r="U2621" i="3"/>
  <c r="E89" i="2" s="1"/>
  <c r="U2449" i="3"/>
  <c r="E83" i="2" s="1"/>
  <c r="U2241" i="3"/>
  <c r="E74" i="2" s="1"/>
  <c r="U3390" i="3"/>
  <c r="E125" i="2" s="1"/>
  <c r="V3391" i="3"/>
  <c r="V3390" i="3" s="1"/>
  <c r="F125" i="2" s="1"/>
  <c r="U3085" i="3"/>
  <c r="E107" i="2" s="1"/>
  <c r="V3086" i="3"/>
  <c r="V3085" i="3" s="1"/>
  <c r="F107" i="2" s="1"/>
  <c r="Q2695" i="3"/>
  <c r="D96" i="2" s="1"/>
  <c r="V2654" i="3"/>
  <c r="V2653" i="3" s="1"/>
  <c r="F92" i="2" s="1"/>
  <c r="U2653" i="3"/>
  <c r="E92" i="2" s="1"/>
  <c r="U3380" i="3"/>
  <c r="O3379" i="3"/>
  <c r="C124" i="2" s="1"/>
  <c r="V2946" i="3"/>
  <c r="V2945" i="3" s="1"/>
  <c r="F100" i="2" s="1"/>
  <c r="U2945" i="3"/>
  <c r="E100" i="2" s="1"/>
  <c r="V2372" i="3"/>
  <c r="V2371" i="3" s="1"/>
  <c r="U2371" i="3"/>
  <c r="V2336" i="3"/>
  <c r="V2335" i="3" s="1"/>
  <c r="F77" i="2" s="1"/>
  <c r="U2335" i="3"/>
  <c r="E77" i="2" s="1"/>
  <c r="Q3416" i="3"/>
  <c r="D126" i="2" s="1"/>
  <c r="S3416" i="3"/>
  <c r="S3390" i="3"/>
  <c r="U3301" i="3"/>
  <c r="E118" i="2" s="1"/>
  <c r="S3284" i="3"/>
  <c r="S3252" i="3"/>
  <c r="U3163" i="3"/>
  <c r="E109" i="2" s="1"/>
  <c r="U2391" i="3"/>
  <c r="E81" i="2" s="1"/>
  <c r="O1409" i="3"/>
  <c r="C52" i="2" s="1"/>
  <c r="U1410" i="3"/>
  <c r="U1168" i="3"/>
  <c r="O1167" i="3"/>
  <c r="C49" i="2" s="1"/>
  <c r="A3" i="1" a="1"/>
  <c r="A3" i="1" s="1"/>
  <c r="A33" i="1" s="1"/>
  <c r="O395" i="3"/>
  <c r="C23" i="2" s="1"/>
  <c r="U396" i="3"/>
  <c r="O321" i="3"/>
  <c r="C17" i="2" s="1"/>
  <c r="U322" i="3"/>
  <c r="D6" i="2"/>
  <c r="Q5" i="3"/>
  <c r="D5" i="2" s="1"/>
  <c r="O3163" i="3"/>
  <c r="C109" i="2" s="1"/>
  <c r="O3063" i="3"/>
  <c r="C106" i="2" s="1"/>
  <c r="O2449" i="3"/>
  <c r="C83" i="2" s="1"/>
  <c r="O2241" i="3"/>
  <c r="C74" i="2" s="1"/>
  <c r="U1603" i="3"/>
  <c r="E57" i="2" s="1"/>
  <c r="O1323" i="3"/>
  <c r="C51" i="2" s="1"/>
  <c r="U705" i="3"/>
  <c r="E34" i="2" s="1"/>
  <c r="V3057" i="3"/>
  <c r="V3056" i="3" s="1"/>
  <c r="F105" i="2" s="1"/>
  <c r="O3042" i="3"/>
  <c r="C104" i="2" s="1"/>
  <c r="Y2370" i="3"/>
  <c r="G79" i="2" s="1"/>
  <c r="O2124" i="3"/>
  <c r="C72" i="2" s="1"/>
  <c r="V2039" i="3"/>
  <c r="V2038" i="3" s="1"/>
  <c r="F71" i="2" s="1"/>
  <c r="Q1954" i="3"/>
  <c r="U1954" i="3"/>
  <c r="V1790" i="3"/>
  <c r="V1789" i="3" s="1"/>
  <c r="F61" i="2" s="1"/>
  <c r="O1789" i="3"/>
  <c r="C61" i="2" s="1"/>
  <c r="U1772" i="3"/>
  <c r="E60" i="2" s="1"/>
  <c r="S1603" i="3"/>
  <c r="U1568" i="3"/>
  <c r="E55" i="2" s="1"/>
  <c r="V1537" i="3"/>
  <c r="V1536" i="3" s="1"/>
  <c r="F54" i="2" s="1"/>
  <c r="Q1167" i="3"/>
  <c r="D49" i="2" s="1"/>
  <c r="O861" i="3"/>
  <c r="C39" i="2" s="1"/>
  <c r="O673" i="3"/>
  <c r="C32" i="2" s="1"/>
  <c r="U674" i="3"/>
  <c r="O242" i="3"/>
  <c r="C14" i="2" s="1"/>
  <c r="U243" i="3"/>
  <c r="U640" i="3"/>
  <c r="O639" i="3"/>
  <c r="C30" i="2" s="1"/>
  <c r="U7" i="3"/>
  <c r="O6" i="3"/>
  <c r="O2621" i="3"/>
  <c r="C89" i="2" s="1"/>
  <c r="O2391" i="3"/>
  <c r="C81" i="2" s="1"/>
  <c r="Q1603" i="3"/>
  <c r="D57" i="2" s="1"/>
  <c r="V3025" i="3"/>
  <c r="V3024" i="3" s="1"/>
  <c r="F103" i="2" s="1"/>
  <c r="V3346" i="3"/>
  <c r="V3345" i="3" s="1"/>
  <c r="F119" i="2" s="1"/>
  <c r="V3302" i="3"/>
  <c r="V3301" i="3" s="1"/>
  <c r="F118" i="2" s="1"/>
  <c r="V3236" i="3"/>
  <c r="V3235" i="3" s="1"/>
  <c r="F113" i="2" s="1"/>
  <c r="V3194" i="3"/>
  <c r="V3193" i="3" s="1"/>
  <c r="F111" i="2" s="1"/>
  <c r="O3185" i="3"/>
  <c r="C110" i="2" s="1"/>
  <c r="V3164" i="3"/>
  <c r="V3163" i="3" s="1"/>
  <c r="F109" i="2" s="1"/>
  <c r="O3085" i="3"/>
  <c r="C107" i="2" s="1"/>
  <c r="V3064" i="3"/>
  <c r="V3063" i="3" s="1"/>
  <c r="F106" i="2" s="1"/>
  <c r="V3008" i="3"/>
  <c r="V3007" i="3" s="1"/>
  <c r="F102" i="2" s="1"/>
  <c r="O2945" i="3"/>
  <c r="C100" i="2" s="1"/>
  <c r="V2932" i="3"/>
  <c r="V2931" i="3" s="1"/>
  <c r="F99" i="2" s="1"/>
  <c r="O2653" i="3"/>
  <c r="C92" i="2" s="1"/>
  <c r="V2646" i="3"/>
  <c r="V2645" i="3" s="1"/>
  <c r="F91" i="2" s="1"/>
  <c r="V2622" i="3"/>
  <c r="V2621" i="3" s="1"/>
  <c r="F89" i="2" s="1"/>
  <c r="O2561" i="3"/>
  <c r="C87" i="2" s="1"/>
  <c r="V2548" i="3"/>
  <c r="V2547" i="3" s="1"/>
  <c r="F86" i="2" s="1"/>
  <c r="O2471" i="3"/>
  <c r="C84" i="2" s="1"/>
  <c r="V2450" i="3"/>
  <c r="V2449" i="3" s="1"/>
  <c r="F83" i="2" s="1"/>
  <c r="V2392" i="3"/>
  <c r="V2391" i="3" s="1"/>
  <c r="F81" i="2" s="1"/>
  <c r="O2371" i="3"/>
  <c r="O2335" i="3"/>
  <c r="C77" i="2" s="1"/>
  <c r="V2270" i="3"/>
  <c r="V2269" i="3" s="1"/>
  <c r="F76" i="2" s="1"/>
  <c r="V2258" i="3"/>
  <c r="V2257" i="3" s="1"/>
  <c r="F75" i="2" s="1"/>
  <c r="V2242" i="3"/>
  <c r="V2241" i="3" s="1"/>
  <c r="F74" i="2" s="1"/>
  <c r="O2209" i="3"/>
  <c r="C73" i="2" s="1"/>
  <c r="O1973" i="3"/>
  <c r="C70" i="2" s="1"/>
  <c r="Y1953" i="3"/>
  <c r="G68" i="2" s="1"/>
  <c r="V1841" i="3"/>
  <c r="Q1826" i="3"/>
  <c r="D62" i="2" s="1"/>
  <c r="V1773" i="3"/>
  <c r="U1645" i="3"/>
  <c r="E59" i="2" s="1"/>
  <c r="O1645" i="3"/>
  <c r="C59" i="2" s="1"/>
  <c r="V1568" i="3"/>
  <c r="F55" i="2" s="1"/>
  <c r="Q758" i="3"/>
  <c r="D36" i="2" s="1"/>
  <c r="O705" i="3"/>
  <c r="C34" i="2" s="1"/>
  <c r="Q321" i="3"/>
  <c r="D17" i="2" s="1"/>
  <c r="O1446" i="3"/>
  <c r="C53" i="2" s="1"/>
  <c r="U1447" i="3"/>
  <c r="O1033" i="3"/>
  <c r="C46" i="2" s="1"/>
  <c r="U1034" i="3"/>
  <c r="U822" i="3"/>
  <c r="O821" i="3"/>
  <c r="C37" i="2" s="1"/>
  <c r="U257" i="3"/>
  <c r="O256" i="3"/>
  <c r="C15" i="2" s="1"/>
  <c r="O1042" i="3"/>
  <c r="U1043" i="3"/>
  <c r="U1011" i="3"/>
  <c r="E43" i="2" s="1"/>
  <c r="V1012" i="3"/>
  <c r="V1011" i="3" s="1"/>
  <c r="F43" i="2" s="1"/>
  <c r="O3193" i="3"/>
  <c r="C111" i="2" s="1"/>
  <c r="O3007" i="3"/>
  <c r="C102" i="2" s="1"/>
  <c r="Y2695" i="3"/>
  <c r="G96" i="2" s="1"/>
  <c r="U1323" i="3"/>
  <c r="E51" i="2" s="1"/>
  <c r="O1954" i="3"/>
  <c r="U1925" i="3"/>
  <c r="E66" i="2" s="1"/>
  <c r="U1907" i="3"/>
  <c r="V1324" i="3"/>
  <c r="V1323" i="3" s="1"/>
  <c r="F51" i="2" s="1"/>
  <c r="O1287" i="3"/>
  <c r="C50" i="2" s="1"/>
  <c r="V789" i="3"/>
  <c r="V758" i="3" s="1"/>
  <c r="F36" i="2" s="1"/>
  <c r="V706" i="3"/>
  <c r="V705" i="3" s="1"/>
  <c r="F34" i="2" s="1"/>
  <c r="S594" i="3"/>
  <c r="V414" i="3"/>
  <c r="S414" i="3"/>
  <c r="Q353" i="3"/>
  <c r="D20" i="2" s="1"/>
  <c r="S256" i="3"/>
  <c r="O737" i="3"/>
  <c r="C35" i="2" s="1"/>
  <c r="U738" i="3"/>
  <c r="O580" i="3"/>
  <c r="C28" i="2" s="1"/>
  <c r="U581" i="3"/>
  <c r="V354" i="3"/>
  <c r="V353" i="3" s="1"/>
  <c r="F20" i="2" s="1"/>
  <c r="U353" i="3"/>
  <c r="E20" i="2" s="1"/>
  <c r="Q1645" i="3"/>
  <c r="D59" i="2" s="1"/>
  <c r="S1568" i="3"/>
  <c r="Q1323" i="3"/>
  <c r="D51" i="2" s="1"/>
  <c r="U1005" i="3"/>
  <c r="S953" i="3"/>
  <c r="S861" i="3"/>
  <c r="S705" i="3"/>
  <c r="U691" i="3"/>
  <c r="E33" i="2" s="1"/>
  <c r="U594" i="3"/>
  <c r="E29" i="2" s="1"/>
  <c r="V954" i="3"/>
  <c r="U861" i="3"/>
  <c r="E39" i="2" s="1"/>
  <c r="V862" i="3"/>
  <c r="V861" i="3" s="1"/>
  <c r="F39" i="2" s="1"/>
  <c r="U167" i="3"/>
  <c r="O166" i="3"/>
  <c r="C12" i="2" s="1"/>
  <c r="Y1041" i="3"/>
  <c r="G47" i="2" s="1"/>
  <c r="Q861" i="3"/>
  <c r="D39" i="2" s="1"/>
  <c r="V594" i="3"/>
  <c r="F29" i="2" s="1"/>
  <c r="V273" i="3"/>
  <c r="F16" i="2" s="1"/>
  <c r="U339" i="3"/>
  <c r="O338" i="3"/>
  <c r="C18" i="2" s="1"/>
  <c r="Q821" i="3"/>
  <c r="D37" i="2" s="1"/>
  <c r="S656" i="3"/>
  <c r="O594" i="3"/>
  <c r="C29" i="2" s="1"/>
  <c r="Y413" i="3"/>
  <c r="G25" i="2" s="1"/>
  <c r="O378" i="3"/>
  <c r="C21" i="2" s="1"/>
  <c r="O353" i="3"/>
  <c r="C20" i="2" s="1"/>
  <c r="U273" i="3"/>
  <c r="E16" i="2" s="1"/>
  <c r="Q166" i="3"/>
  <c r="D12" i="2" s="1"/>
  <c r="U85" i="3"/>
  <c r="E9" i="2" s="1"/>
  <c r="S65" i="3"/>
  <c r="Y64" i="3"/>
  <c r="G7" i="2" s="1"/>
  <c r="S6" i="3"/>
  <c r="S5" i="3" s="1"/>
  <c r="O385" i="3"/>
  <c r="C22" i="2" s="1"/>
  <c r="U386" i="3"/>
  <c r="O109" i="3"/>
  <c r="C10" i="2" s="1"/>
  <c r="U110" i="3"/>
  <c r="O758" i="3"/>
  <c r="C36" i="2" s="1"/>
  <c r="V550" i="3"/>
  <c r="V549" i="3" s="1"/>
  <c r="F27" i="2" s="1"/>
  <c r="O549" i="3"/>
  <c r="C27" i="2" s="1"/>
  <c r="U414" i="3"/>
  <c r="O414" i="3"/>
  <c r="O273" i="3"/>
  <c r="C16" i="2" s="1"/>
  <c r="S273" i="3"/>
  <c r="V86" i="3"/>
  <c r="V85" i="3" s="1"/>
  <c r="F9" i="2" s="1"/>
  <c r="O85" i="3"/>
  <c r="C9" i="2" s="1"/>
  <c r="Q414" i="3"/>
  <c r="V1772" i="3" l="1"/>
  <c r="F60" i="2" s="1"/>
  <c r="U3100" i="3"/>
  <c r="E108" i="2" s="1"/>
  <c r="V1919" i="3"/>
  <c r="V1918" i="3" s="1"/>
  <c r="F65" i="2" s="1"/>
  <c r="U2990" i="3"/>
  <c r="E101" i="2" s="1"/>
  <c r="V2359" i="3"/>
  <c r="V2358" i="3" s="1"/>
  <c r="F78" i="2" s="1"/>
  <c r="V3229" i="3"/>
  <c r="V3228" i="3" s="1"/>
  <c r="F112" i="2" s="1"/>
  <c r="S2370" i="3"/>
  <c r="S1953" i="3"/>
  <c r="Q3351" i="3"/>
  <c r="D120" i="2" s="1"/>
  <c r="U2668" i="3"/>
  <c r="E93" i="2" s="1"/>
  <c r="S2695" i="3"/>
  <c r="U2696" i="3"/>
  <c r="U2695" i="3" s="1"/>
  <c r="E96" i="2" s="1"/>
  <c r="V3367" i="3"/>
  <c r="V3366" i="3" s="1"/>
  <c r="F122" i="2" s="1"/>
  <c r="V2690" i="3"/>
  <c r="V2689" i="3" s="1"/>
  <c r="F95" i="2" s="1"/>
  <c r="V2639" i="3"/>
  <c r="V2638" i="3" s="1"/>
  <c r="F90" i="2" s="1"/>
  <c r="V2415" i="3"/>
  <c r="V2414" i="3" s="1"/>
  <c r="F82" i="2" s="1"/>
  <c r="V1945" i="3"/>
  <c r="V1944" i="3" s="1"/>
  <c r="F67" i="2" s="1"/>
  <c r="U1840" i="3"/>
  <c r="E63" i="2" s="1"/>
  <c r="V1019" i="3"/>
  <c r="V1018" i="3" s="1"/>
  <c r="F44" i="2" s="1"/>
  <c r="V953" i="3"/>
  <c r="F40" i="2" s="1"/>
  <c r="U953" i="3"/>
  <c r="E40" i="2" s="1"/>
  <c r="S1041" i="3"/>
  <c r="V1840" i="3"/>
  <c r="F63" i="2" s="1"/>
  <c r="V3246" i="3"/>
  <c r="V3245" i="3" s="1"/>
  <c r="F114" i="2" s="1"/>
  <c r="V2901" i="3"/>
  <c r="V2900" i="3" s="1"/>
  <c r="F98" i="2" s="1"/>
  <c r="U656" i="3"/>
  <c r="E31" i="2" s="1"/>
  <c r="V230" i="3"/>
  <c r="V229" i="3" s="1"/>
  <c r="F13" i="2" s="1"/>
  <c r="U229" i="3"/>
  <c r="E13" i="2" s="1"/>
  <c r="O64" i="3"/>
  <c r="C7" i="2" s="1"/>
  <c r="U144" i="3"/>
  <c r="E11" i="2" s="1"/>
  <c r="V145" i="3"/>
  <c r="V144" i="3" s="1"/>
  <c r="F11" i="2" s="1"/>
  <c r="V408" i="3"/>
  <c r="V407" i="3" s="1"/>
  <c r="F24" i="2" s="1"/>
  <c r="U407" i="3"/>
  <c r="E24" i="2" s="1"/>
  <c r="C131" i="2"/>
  <c r="B131" i="2"/>
  <c r="A130" i="2"/>
  <c r="A128" i="2" s="1"/>
  <c r="V339" i="3"/>
  <c r="V338" i="3" s="1"/>
  <c r="F18" i="2" s="1"/>
  <c r="U338" i="3"/>
  <c r="E18" i="2" s="1"/>
  <c r="U580" i="3"/>
  <c r="E28" i="2" s="1"/>
  <c r="V581" i="3"/>
  <c r="V580" i="3" s="1"/>
  <c r="F28" i="2" s="1"/>
  <c r="F26" i="2"/>
  <c r="C69" i="2"/>
  <c r="O1953" i="3"/>
  <c r="C68" i="2" s="1"/>
  <c r="C48" i="2"/>
  <c r="O1041" i="3"/>
  <c r="C47" i="2" s="1"/>
  <c r="U821" i="3"/>
  <c r="E37" i="2" s="1"/>
  <c r="V822" i="3"/>
  <c r="V821" i="3" s="1"/>
  <c r="F37" i="2" s="1"/>
  <c r="U6" i="3"/>
  <c r="V7" i="3"/>
  <c r="V6" i="3" s="1"/>
  <c r="D69" i="2"/>
  <c r="Q1953" i="3"/>
  <c r="D68" i="2" s="1"/>
  <c r="E97" i="2"/>
  <c r="E26" i="2"/>
  <c r="V110" i="3"/>
  <c r="V109" i="3" s="1"/>
  <c r="U109" i="3"/>
  <c r="E10" i="2" s="1"/>
  <c r="V167" i="3"/>
  <c r="V166" i="3" s="1"/>
  <c r="F12" i="2" s="1"/>
  <c r="U166" i="3"/>
  <c r="E12" i="2" s="1"/>
  <c r="U1042" i="3"/>
  <c r="V1043" i="3"/>
  <c r="V1042" i="3" s="1"/>
  <c r="U1033" i="3"/>
  <c r="E46" i="2" s="1"/>
  <c r="V1034" i="3"/>
  <c r="V1033" i="3" s="1"/>
  <c r="F46" i="2" s="1"/>
  <c r="C6" i="2"/>
  <c r="O5" i="3"/>
  <c r="C5" i="2" s="1"/>
  <c r="U673" i="3"/>
  <c r="E32" i="2" s="1"/>
  <c r="V674" i="3"/>
  <c r="V673" i="3" s="1"/>
  <c r="F32" i="2" s="1"/>
  <c r="E69" i="2"/>
  <c r="U1953" i="3"/>
  <c r="E68" i="2" s="1"/>
  <c r="U321" i="3"/>
  <c r="E17" i="2" s="1"/>
  <c r="V322" i="3"/>
  <c r="V321" i="3" s="1"/>
  <c r="F17" i="2" s="1"/>
  <c r="O413" i="3"/>
  <c r="C25" i="2" s="1"/>
  <c r="C26" i="2"/>
  <c r="V1005" i="3"/>
  <c r="V1004" i="3" s="1"/>
  <c r="F42" i="2" s="1"/>
  <c r="U1004" i="3"/>
  <c r="E42" i="2" s="1"/>
  <c r="U737" i="3"/>
  <c r="E35" i="2" s="1"/>
  <c r="V738" i="3"/>
  <c r="V737" i="3" s="1"/>
  <c r="F35" i="2" s="1"/>
  <c r="U1906" i="3"/>
  <c r="E64" i="2" s="1"/>
  <c r="V1907" i="3"/>
  <c r="V1906" i="3" s="1"/>
  <c r="F64" i="2" s="1"/>
  <c r="V257" i="3"/>
  <c r="V256" i="3" s="1"/>
  <c r="F15" i="2" s="1"/>
  <c r="U256" i="3"/>
  <c r="E15" i="2" s="1"/>
  <c r="V640" i="3"/>
  <c r="V639" i="3" s="1"/>
  <c r="F30" i="2" s="1"/>
  <c r="U639" i="3"/>
  <c r="E30" i="2" s="1"/>
  <c r="V1168" i="3"/>
  <c r="V1167" i="3" s="1"/>
  <c r="F49" i="2" s="1"/>
  <c r="U1167" i="3"/>
  <c r="E49" i="2" s="1"/>
  <c r="U3284" i="3"/>
  <c r="E117" i="2" s="1"/>
  <c r="V3288" i="3"/>
  <c r="V3284" i="3" s="1"/>
  <c r="F117" i="2" s="1"/>
  <c r="U3416" i="3"/>
  <c r="E126" i="2" s="1"/>
  <c r="V3420" i="3"/>
  <c r="V3416" i="3" s="1"/>
  <c r="F126" i="2" s="1"/>
  <c r="D26" i="2"/>
  <c r="Q413" i="3"/>
  <c r="D25" i="2" s="1"/>
  <c r="V386" i="3"/>
  <c r="V385" i="3" s="1"/>
  <c r="F22" i="2" s="1"/>
  <c r="U385" i="3"/>
  <c r="E22" i="2" s="1"/>
  <c r="V1447" i="3"/>
  <c r="V1446" i="3" s="1"/>
  <c r="F53" i="2" s="1"/>
  <c r="U1446" i="3"/>
  <c r="E53" i="2" s="1"/>
  <c r="C80" i="2"/>
  <c r="O2370" i="3"/>
  <c r="C79" i="2" s="1"/>
  <c r="U242" i="3"/>
  <c r="E14" i="2" s="1"/>
  <c r="V243" i="3"/>
  <c r="V242" i="3" s="1"/>
  <c r="F14" i="2" s="1"/>
  <c r="U395" i="3"/>
  <c r="E23" i="2" s="1"/>
  <c r="V396" i="3"/>
  <c r="V395" i="3" s="1"/>
  <c r="F23" i="2" s="1"/>
  <c r="F80" i="2"/>
  <c r="V3356" i="3"/>
  <c r="V3352" i="3" s="1"/>
  <c r="U3352" i="3"/>
  <c r="S413" i="3"/>
  <c r="O2695" i="3"/>
  <c r="C96" i="2" s="1"/>
  <c r="Q1041" i="3"/>
  <c r="D47" i="2" s="1"/>
  <c r="S64" i="3"/>
  <c r="S3251" i="3"/>
  <c r="E33" i="1"/>
  <c r="D33" i="1"/>
  <c r="E80" i="2"/>
  <c r="U2370" i="3"/>
  <c r="E79" i="2" s="1"/>
  <c r="D116" i="2"/>
  <c r="Q3251" i="3"/>
  <c r="D115" i="2" s="1"/>
  <c r="C121" i="2"/>
  <c r="O3351" i="3"/>
  <c r="C120" i="2" s="1"/>
  <c r="F69" i="2"/>
  <c r="V1953" i="3"/>
  <c r="F68" i="2" s="1"/>
  <c r="U3252" i="3"/>
  <c r="V3256" i="3"/>
  <c r="V3252" i="3" s="1"/>
  <c r="U3371" i="3"/>
  <c r="E123" i="2" s="1"/>
  <c r="V3372" i="3"/>
  <c r="V3371" i="3" s="1"/>
  <c r="F123" i="2" s="1"/>
  <c r="U1409" i="3"/>
  <c r="E52" i="2" s="1"/>
  <c r="V1410" i="3"/>
  <c r="V1409" i="3" s="1"/>
  <c r="F52" i="2" s="1"/>
  <c r="U3379" i="3"/>
  <c r="E124" i="2" s="1"/>
  <c r="V3380" i="3"/>
  <c r="V3379" i="3" s="1"/>
  <c r="F124" i="2" s="1"/>
  <c r="F97" i="2"/>
  <c r="C116" i="2"/>
  <c r="O3251" i="3"/>
  <c r="C115" i="2" s="1"/>
  <c r="A4" i="1" a="1"/>
  <c r="A4" i="1" s="1"/>
  <c r="A34" i="1" s="1"/>
  <c r="S3351" i="3"/>
  <c r="Q64" i="3"/>
  <c r="D7" i="2" s="1"/>
  <c r="V2370" i="3" l="1"/>
  <c r="F79" i="2" s="1"/>
  <c r="B130" i="2"/>
  <c r="V2695" i="3"/>
  <c r="F96" i="2" s="1"/>
  <c r="C130" i="2"/>
  <c r="C129" i="2" s="1"/>
  <c r="F121" i="2"/>
  <c r="V3351" i="3"/>
  <c r="F120" i="2" s="1"/>
  <c r="E48" i="2"/>
  <c r="U1041" i="3"/>
  <c r="E47" i="2" s="1"/>
  <c r="F10" i="2"/>
  <c r="V64" i="3"/>
  <c r="F7" i="2" s="1"/>
  <c r="U5" i="3"/>
  <c r="E5" i="2" s="1"/>
  <c r="E6" i="2"/>
  <c r="E31" i="1"/>
  <c r="E121" i="2"/>
  <c r="U3351" i="3"/>
  <c r="E120" i="2" s="1"/>
  <c r="F48" i="2"/>
  <c r="V1041" i="3"/>
  <c r="F47" i="2" s="1"/>
  <c r="F6" i="2"/>
  <c r="V5" i="3"/>
  <c r="F5" i="2" s="1"/>
  <c r="V413" i="3"/>
  <c r="F25" i="2" s="1"/>
  <c r="D34" i="1"/>
  <c r="E34" i="1"/>
  <c r="E32" i="1" s="1"/>
  <c r="E116" i="2"/>
  <c r="U3251" i="3"/>
  <c r="E115" i="2" s="1"/>
  <c r="U64" i="3"/>
  <c r="E7" i="2" s="1"/>
  <c r="C128" i="2"/>
  <c r="U413" i="3"/>
  <c r="E25" i="2" s="1"/>
  <c r="F116" i="2"/>
  <c r="V3251" i="3"/>
  <c r="F115" i="2" s="1"/>
</calcChain>
</file>

<file path=xl/sharedStrings.xml><?xml version="1.0" encoding="utf-8"?>
<sst xmlns="http://schemas.openxmlformats.org/spreadsheetml/2006/main" count="11287" uniqueCount="1966">
  <si>
    <t>B</t>
  </si>
  <si>
    <t>M</t>
  </si>
  <si>
    <t>X</t>
  </si>
  <si>
    <t>_</t>
  </si>
  <si>
    <t>h</t>
  </si>
  <si>
    <t>m</t>
  </si>
  <si>
    <t>t</t>
  </si>
  <si>
    <t>00</t>
  </si>
  <si>
    <t>30</t>
  </si>
  <si>
    <t>M3</t>
  </si>
  <si>
    <t>MJ</t>
  </si>
  <si>
    <t>kg</t>
  </si>
  <si>
    <t>ks</t>
  </si>
  <si>
    <t>m2</t>
  </si>
  <si>
    <t>m3</t>
  </si>
  <si>
    <t>DPH</t>
  </si>
  <si>
    <t>KUS</t>
  </si>
  <si>
    <t>Kód</t>
  </si>
  <si>
    <t>Rok</t>
  </si>
  <si>
    <t>Typ</t>
  </si>
  <si>
    <t>kpl</t>
  </si>
  <si>
    <t>kus</t>
  </si>
  <si>
    <t>kč</t>
  </si>
  <si>
    <t>Cena</t>
  </si>
  <si>
    <t>ON01</t>
  </si>
  <si>
    <t>kpl.</t>
  </si>
  <si>
    <t>soub</t>
  </si>
  <si>
    <t>    </t>
  </si>
  <si>
    <t>Jméno</t>
  </si>
  <si>
    <t>Název</t>
  </si>
  <si>
    <t>Popis</t>
  </si>
  <si>
    <t>SO305</t>
  </si>
  <si>
    <t>SO402</t>
  </si>
  <si>
    <t>Výraz</t>
  </si>
  <si>
    <t>soub.</t>
  </si>
  <si>
    <t> 1   </t>
  </si>
  <si>
    <t> 4   </t>
  </si>
  <si>
    <t> 6   </t>
  </si>
  <si>
    <t> 7   </t>
  </si>
  <si>
    <t>Suť</t>
  </si>
  <si>
    <t>Adresa</t>
  </si>
  <si>
    <t>Figura</t>
  </si>
  <si>
    <t> 12   </t>
  </si>
  <si>
    <t> 14   </t>
  </si>
  <si>
    <t> 15   </t>
  </si>
  <si>
    <t> 17   </t>
  </si>
  <si>
    <t> 20   </t>
  </si>
  <si>
    <t> 27   </t>
  </si>
  <si>
    <t> 29   </t>
  </si>
  <si>
    <t> 32   </t>
  </si>
  <si>
    <t> 35   </t>
  </si>
  <si>
    <t> 36   </t>
  </si>
  <si>
    <t> 40   </t>
  </si>
  <si>
    <t> 54   </t>
  </si>
  <si>
    <t> 77   </t>
  </si>
  <si>
    <t> 91   </t>
  </si>
  <si>
    <t> 98   </t>
  </si>
  <si>
    <t>999_ING</t>
  </si>
  <si>
    <t>999_VRN</t>
  </si>
  <si>
    <t>BUS D+M</t>
  </si>
  <si>
    <t>Datum :</t>
  </si>
  <si>
    <t>Hodnota</t>
  </si>
  <si>
    <t>Jméno :</t>
  </si>
  <si>
    <t>Nabídka</t>
  </si>
  <si>
    <t>Podmoky</t>
  </si>
  <si>
    <t>Podpis:</t>
  </si>
  <si>
    <t>SO101_N</t>
  </si>
  <si>
    <t>SO101_U</t>
  </si>
  <si>
    <t>SO102_N</t>
  </si>
  <si>
    <t>SO102_U</t>
  </si>
  <si>
    <t>SO103_N</t>
  </si>
  <si>
    <t>SO103_U</t>
  </si>
  <si>
    <t>Telefon</t>
  </si>
  <si>
    <t>Zakázka</t>
  </si>
  <si>
    <t>Ztratné</t>
  </si>
  <si>
    <t>  +    </t>
  </si>
  <si>
    <t> 1,8   </t>
  </si>
  <si>
    <t> 124   </t>
  </si>
  <si>
    <t> 133   </t>
  </si>
  <si>
    <t> 158   </t>
  </si>
  <si>
    <t> 159   </t>
  </si>
  <si>
    <t> 164   </t>
  </si>
  <si>
    <t> 175   </t>
  </si>
  <si>
    <t> 1;    </t>
  </si>
  <si>
    <t> 229   </t>
  </si>
  <si>
    <t> 262   </t>
  </si>
  <si>
    <t> 272   </t>
  </si>
  <si>
    <t> 2   P6</t>
  </si>
  <si>
    <t> 3,1   </t>
  </si>
  <si>
    <t> 478   </t>
  </si>
  <si>
    <t> 482   </t>
  </si>
  <si>
    <t> 524   </t>
  </si>
  <si>
    <t> 8,5   </t>
  </si>
  <si>
    <t> 874   </t>
  </si>
  <si>
    <t>    ACL</t>
  </si>
  <si>
    <t>    SMA</t>
  </si>
  <si>
    <t>Poř.</t>
  </si>
  <si>
    <t>121-16-2</t>
  </si>
  <si>
    <t>28611164</t>
  </si>
  <si>
    <t>28613215</t>
  </si>
  <si>
    <t>28613323</t>
  </si>
  <si>
    <t>40445317</t>
  </si>
  <si>
    <t>55241011</t>
  </si>
  <si>
    <t>58333688</t>
  </si>
  <si>
    <t>592 ANTR</t>
  </si>
  <si>
    <t>59217120</t>
  </si>
  <si>
    <t>59217121</t>
  </si>
  <si>
    <t>59217123</t>
  </si>
  <si>
    <t>59217125</t>
  </si>
  <si>
    <t>59217126</t>
  </si>
  <si>
    <t>59217488</t>
  </si>
  <si>
    <t>59224075</t>
  </si>
  <si>
    <t>59224176</t>
  </si>
  <si>
    <t>59224337</t>
  </si>
  <si>
    <t>59248071</t>
  </si>
  <si>
    <t>69366198</t>
  </si>
  <si>
    <t>914: SDZ</t>
  </si>
  <si>
    <t>915: VDZ</t>
  </si>
  <si>
    <t>999_BOZP</t>
  </si>
  <si>
    <t>999_DSPS</t>
  </si>
  <si>
    <t>Hmotnost</t>
  </si>
  <si>
    <t>Investor</t>
  </si>
  <si>
    <t>Podpis :</t>
  </si>
  <si>
    <t>Zakázka:</t>
  </si>
  <si>
    <t> +   ACP</t>
  </si>
  <si>
    <t> 1 +    </t>
  </si>
  <si>
    <t> 10,6   </t>
  </si>
  <si>
    <t> 1422   </t>
  </si>
  <si>
    <t> 2 /2   </t>
  </si>
  <si>
    <t> 26,7   </t>
  </si>
  <si>
    <t> 3,1+   </t>
  </si>
  <si>
    <t> 4 /2   </t>
  </si>
  <si>
    <t> 44,6   </t>
  </si>
  <si>
    <t> 5 /2   </t>
  </si>
  <si>
    <t> 6 /2   </t>
  </si>
  <si>
    <t> 87,6   </t>
  </si>
  <si>
    <t>119001401</t>
  </si>
  <si>
    <t>119001421</t>
  </si>
  <si>
    <t>120001101</t>
  </si>
  <si>
    <t>131201101</t>
  </si>
  <si>
    <t>132201201</t>
  </si>
  <si>
    <t>132201209</t>
  </si>
  <si>
    <t>141721111</t>
  </si>
  <si>
    <t>161101101</t>
  </si>
  <si>
    <t>162701105</t>
  </si>
  <si>
    <t>171201201</t>
  </si>
  <si>
    <t>171201211</t>
  </si>
  <si>
    <t>174201101</t>
  </si>
  <si>
    <t>175111101</t>
  </si>
  <si>
    <t>286102001</t>
  </si>
  <si>
    <t>286617001</t>
  </si>
  <si>
    <t>316740670</t>
  </si>
  <si>
    <t>341102980</t>
  </si>
  <si>
    <t>341110300</t>
  </si>
  <si>
    <t>345122001</t>
  </si>
  <si>
    <t>345122002</t>
  </si>
  <si>
    <t>354410730</t>
  </si>
  <si>
    <t>354420330</t>
  </si>
  <si>
    <t>404459509</t>
  </si>
  <si>
    <t>451573111</t>
  </si>
  <si>
    <t>452112111</t>
  </si>
  <si>
    <t>460421001</t>
  </si>
  <si>
    <t>589314203</t>
  </si>
  <si>
    <t>592174230</t>
  </si>
  <si>
    <t>592241015</t>
  </si>
  <si>
    <t>592241761</t>
  </si>
  <si>
    <t>592241762</t>
  </si>
  <si>
    <t>592451151</t>
  </si>
  <si>
    <t>592451158</t>
  </si>
  <si>
    <t>592451170</t>
  </si>
  <si>
    <t>592490210</t>
  </si>
  <si>
    <t>724241074</t>
  </si>
  <si>
    <t>740991200</t>
  </si>
  <si>
    <t>743611111</t>
  </si>
  <si>
    <t>743991100</t>
  </si>
  <si>
    <t>744431100</t>
  </si>
  <si>
    <t>744431300</t>
  </si>
  <si>
    <t>744991211</t>
  </si>
  <si>
    <t>748181130</t>
  </si>
  <si>
    <t>748711200</t>
  </si>
  <si>
    <t>748731401</t>
  </si>
  <si>
    <t>748741000</t>
  </si>
  <si>
    <t>748791100</t>
  </si>
  <si>
    <t>871313121</t>
  </si>
  <si>
    <t>894411121</t>
  </si>
  <si>
    <t>899104111</t>
  </si>
  <si>
    <t>899999011</t>
  </si>
  <si>
    <t>919726122</t>
  </si>
  <si>
    <t>998312021</t>
  </si>
  <si>
    <t>999_DDZVD</t>
  </si>
  <si>
    <t>999_DIOVD</t>
  </si>
  <si>
    <t>999_RDSVD</t>
  </si>
  <si>
    <t>999_VRN_2</t>
  </si>
  <si>
    <t>Sazba DPH</t>
  </si>
  <si>
    <t>Typ Firmy</t>
  </si>
  <si>
    <t> ++++6   </t>
  </si>
  <si>
    <t> 1 + 1   </t>
  </si>
  <si>
    <t> 106,7   </t>
  </si>
  <si>
    <t> 132,2   </t>
  </si>
  <si>
    <t> 1   nový</t>
  </si>
  <si>
    <t> 2 / 2   </t>
  </si>
  <si>
    <t> 3,1+6   </t>
  </si>
  <si>
    <t> 4 / 2   </t>
  </si>
  <si>
    <t> 5 / 2   </t>
  </si>
  <si>
    <t> 6 / 2   </t>
  </si>
  <si>
    <t> 9 / 2   </t>
  </si>
  <si>
    <t>Počet</t>
  </si>
  <si>
    <t>28611260.A</t>
  </si>
  <si>
    <t>3167406701</t>
  </si>
  <si>
    <t>40445137.A</t>
  </si>
  <si>
    <t>58330000.A</t>
  </si>
  <si>
    <t>58380120.A</t>
  </si>
  <si>
    <t>8113671111</t>
  </si>
  <si>
    <t>919: Spára</t>
  </si>
  <si>
    <t>999_Provoz</t>
  </si>
  <si>
    <t>Cena s DPH</t>
  </si>
  <si>
    <t>Jedn. cena</t>
  </si>
  <si>
    <t>Poznámka :</t>
  </si>
  <si>
    <t>Projektant</t>
  </si>
  <si>
    <t> 15 + 6   </t>
  </si>
  <si>
    <t> 3,1 +    </t>
  </si>
  <si>
    <t> 31 / 2   </t>
  </si>
  <si>
    <t>332948111TC</t>
  </si>
  <si>
    <t>870200030TC</t>
  </si>
  <si>
    <t>894411020TC</t>
  </si>
  <si>
    <t>8944110RADB</t>
  </si>
  <si>
    <t>976085211TC</t>
  </si>
  <si>
    <t>999_Doklady</t>
  </si>
  <si>
    <t>999_E,defVD</t>
  </si>
  <si>
    <t>Geotextilie</t>
  </si>
  <si>
    <t>Plný popis:</t>
  </si>
  <si>
    <t>Popis verze</t>
  </si>
  <si>
    <t>Zpracovatel</t>
  </si>
  <si>
    <t>  +6 +     </t>
  </si>
  <si>
    <t> 3,1 + 6   </t>
  </si>
  <si>
    <t> 34 + 10   </t>
  </si>
  <si>
    <t>    Písková</t>
  </si>
  <si>
    <t>Výměra</t>
  </si>
  <si>
    <t>111200001RA0</t>
  </si>
  <si>
    <t>111301111R00</t>
  </si>
  <si>
    <t>112100013RA0</t>
  </si>
  <si>
    <t>112100104RA0</t>
  </si>
  <si>
    <t>113106121R00</t>
  </si>
  <si>
    <t>113106231R00</t>
  </si>
  <si>
    <t>113107510R00</t>
  </si>
  <si>
    <t>113107515R00</t>
  </si>
  <si>
    <t>113107610R00</t>
  </si>
  <si>
    <t>113108441R00</t>
  </si>
  <si>
    <t>113108442R00</t>
  </si>
  <si>
    <t>113151113R00</t>
  </si>
  <si>
    <t>113202111R00</t>
  </si>
  <si>
    <t>113204111R00</t>
  </si>
  <si>
    <t>120001101R00</t>
  </si>
  <si>
    <t>121101101R00</t>
  </si>
  <si>
    <t>122202202R00</t>
  </si>
  <si>
    <t>122202209R00</t>
  </si>
  <si>
    <t>132201119R00</t>
  </si>
  <si>
    <t>132201211R00</t>
  </si>
  <si>
    <t>132201219R00</t>
  </si>
  <si>
    <t>139601102R00</t>
  </si>
  <si>
    <t>162301102R00</t>
  </si>
  <si>
    <t>162306112R00</t>
  </si>
  <si>
    <t>162701109R00</t>
  </si>
  <si>
    <t>162706119R00</t>
  </si>
  <si>
    <t>167101102R00</t>
  </si>
  <si>
    <t>167103101R00</t>
  </si>
  <si>
    <t>171101104R00</t>
  </si>
  <si>
    <t>171151101R00</t>
  </si>
  <si>
    <t>175101101R00</t>
  </si>
  <si>
    <t>180400120RA0</t>
  </si>
  <si>
    <t>180501111R00</t>
  </si>
  <si>
    <t>180501112R00</t>
  </si>
  <si>
    <t>181101111R00</t>
  </si>
  <si>
    <t>181300010RAB</t>
  </si>
  <si>
    <t>181300010RAE</t>
  </si>
  <si>
    <t>182001111R00</t>
  </si>
  <si>
    <t>182300010RAB</t>
  </si>
  <si>
    <t>184807111kus</t>
  </si>
  <si>
    <t>184807112kus</t>
  </si>
  <si>
    <t>185804215R00</t>
  </si>
  <si>
    <t>185804235R00</t>
  </si>
  <si>
    <t>185804312R00</t>
  </si>
  <si>
    <t>199000001R00</t>
  </si>
  <si>
    <t>199000002R00</t>
  </si>
  <si>
    <t>213151121R00</t>
  </si>
  <si>
    <t>564851111R00</t>
  </si>
  <si>
    <t>564861111R00</t>
  </si>
  <si>
    <t>564871111R00</t>
  </si>
  <si>
    <t>565141211R00</t>
  </si>
  <si>
    <t>567122111R00</t>
  </si>
  <si>
    <t>573111113R00</t>
  </si>
  <si>
    <t>573211111R00</t>
  </si>
  <si>
    <t>577131111R00</t>
  </si>
  <si>
    <t>591241111R00</t>
  </si>
  <si>
    <t>596215020R00</t>
  </si>
  <si>
    <t>596215040R00</t>
  </si>
  <si>
    <t>596291111R00</t>
  </si>
  <si>
    <t>596291113R00</t>
  </si>
  <si>
    <t>599141111R00</t>
  </si>
  <si>
    <t>871313121R00</t>
  </si>
  <si>
    <t>899231111R00</t>
  </si>
  <si>
    <t>899232111R00</t>
  </si>
  <si>
    <t>899331111R00</t>
  </si>
  <si>
    <t>899332111R00</t>
  </si>
  <si>
    <t>899431111R00</t>
  </si>
  <si>
    <t>899432111R00</t>
  </si>
  <si>
    <t>909      R00</t>
  </si>
  <si>
    <t>914001111R00</t>
  </si>
  <si>
    <t>914001125R00</t>
  </si>
  <si>
    <t>915491212R00</t>
  </si>
  <si>
    <t>915721111R00</t>
  </si>
  <si>
    <t>915729111R00</t>
  </si>
  <si>
    <t>915791112R00</t>
  </si>
  <si>
    <t>917862111R00</t>
  </si>
  <si>
    <t>917882111R00</t>
  </si>
  <si>
    <t>919731121R00</t>
  </si>
  <si>
    <t>919735111R00</t>
  </si>
  <si>
    <t>919735112R00</t>
  </si>
  <si>
    <t>919794441R00</t>
  </si>
  <si>
    <t>965200012RA0</t>
  </si>
  <si>
    <t>966006132R00</t>
  </si>
  <si>
    <t>979024441R00</t>
  </si>
  <si>
    <t>979054441R00</t>
  </si>
  <si>
    <t>979081111R00</t>
  </si>
  <si>
    <t>979081121R00</t>
  </si>
  <si>
    <t>979087112R00</t>
  </si>
  <si>
    <t>979087113R00</t>
  </si>
  <si>
    <t>979990103R00</t>
  </si>
  <si>
    <t>979990112R00</t>
  </si>
  <si>
    <t>979990161R00</t>
  </si>
  <si>
    <t>998225111R00</t>
  </si>
  <si>
    <t>Jedn. hmotn.</t>
  </si>
  <si>
    <t>Obec Podmoky</t>
  </si>
  <si>
    <t>REKAPITULACE</t>
  </si>
  <si>
    <t> +2+4+ +    </t>
  </si>
  <si>
    <t> 0,23 * 7   </t>
  </si>
  <si>
    <t> 1 + 1 +    </t>
  </si>
  <si>
    <t> 1,03 * 4   </t>
  </si>
  <si>
    <t> 1,03 * 7   </t>
  </si>
  <si>
    <t> 169,6 -    </t>
  </si>
  <si>
    <t> 22++++52   </t>
  </si>
  <si>
    <t> 35,1 + 6   </t>
  </si>
  <si>
    <t> 4 * 0,23   </t>
  </si>
  <si>
    <t> 54 + 159   </t>
  </si>
  <si>
    <t> 54   Ornice</t>
  </si>
  <si>
    <t>    B1 - B34</t>
  </si>
  <si>
    <t>50058331201VD</t>
  </si>
  <si>
    <t>918 HK C30/37</t>
  </si>
  <si>
    <t>Cen. soustava</t>
  </si>
  <si>
    <t>Popis objektu</t>
  </si>
  <si>
    <t> +4+9+6 +    </t>
  </si>
  <si>
    <t> 0,23 * 14   </t>
  </si>
  <si>
    <t> 1,03 * 14   </t>
  </si>
  <si>
    <t> 123 + 128   </t>
  </si>
  <si>
    <t> 158 + 524   </t>
  </si>
  <si>
    <t> 158   Ornice</t>
  </si>
  <si>
    <t> 159   Ornice</t>
  </si>
  <si>
    <t> 262 + 478   </t>
  </si>
  <si>
    <t> 262   Ornice</t>
  </si>
  <si>
    <t> 312,14 -    </t>
  </si>
  <si>
    <t> 47,5 + 35   </t>
  </si>
  <si>
    <t> 478   Ornice</t>
  </si>
  <si>
    <t> 481,46 -    </t>
  </si>
  <si>
    <t> 517,39 -    </t>
  </si>
  <si>
    <t> 524   Ornice</t>
  </si>
  <si>
    <t>    C1 - C14b</t>
  </si>
  <si>
    <t>1: Zemní práce</t>
  </si>
  <si>
    <t>Datum zahájení</t>
  </si>
  <si>
    <t>Provozní vlivy</t>
  </si>
  <si>
    <t>Za objednatele</t>
  </si>
  <si>
    <t>Za zhotovitele</t>
  </si>
  <si>
    <t> +4+31+5 +    </t>
  </si>
  <si>
    <t> 0,15 * 482   </t>
  </si>
  <si>
    <t> 0,15 * 874   </t>
  </si>
  <si>
    <t> 1,04 * 3,6   </t>
  </si>
  <si>
    <t> 1,4 * 0,25   </t>
  </si>
  <si>
    <t> 1194,38 -    </t>
  </si>
  <si>
    <t> 1533,12 -    </t>
  </si>
  <si>
    <t> 19,8 + 165   </t>
  </si>
  <si>
    <t> 2   nájezdový</t>
  </si>
  <si>
    <t> 55,3 + 495   </t>
  </si>
  <si>
    <t> 62 + +    ACO</t>
  </si>
  <si>
    <t> 93 + +    ACO</t>
  </si>
  <si>
    <t>    Karamelová</t>
  </si>
  <si>
    <t>919112213/00IMV</t>
  </si>
  <si>
    <t>969021131/00IMV</t>
  </si>
  <si>
    <t>997221855/00IMV</t>
  </si>
  <si>
    <t>Kamil Hronovský</t>
  </si>
  <si>
    <t>Kontaktní osoba</t>
  </si>
  <si>
    <t>Ostatní náklady</t>
  </si>
  <si>
    <t>Theodor Collino</t>
  </si>
  <si>
    <t>Vedení projektu</t>
  </si>
  <si>
    <t>Význam (funkce)</t>
  </si>
  <si>
    <t>  +    Slepecká</t>
  </si>
  <si>
    <t> 0+407+++231   </t>
  </si>
  <si>
    <t> 0,15 * 1422   </t>
  </si>
  <si>
    <t>    Antracitová</t>
  </si>
  <si>
    <t>999_sítě</t>
  </si>
  <si>
    <t>Komentář</t>
  </si>
  <si>
    <t>Odložené</t>
  </si>
  <si>
    <t>Společné</t>
  </si>
  <si>
    <t>Celkem (bez DPH)</t>
  </si>
  <si>
    <t> 0   Antracitová</t>
  </si>
  <si>
    <t>89: Trubní vedení</t>
  </si>
  <si>
    <t>  + 8,18   ASFALT</t>
  </si>
  <si>
    <t> 5 + 6 + +    ACO</t>
  </si>
  <si>
    <t>Jedn. suť</t>
  </si>
  <si>
    <t>Zatřídění</t>
  </si>
  <si>
    <t> ( + 8,9) / 0,2   </t>
  </si>
  <si>
    <t> 0,15 * (  +  )   </t>
  </si>
  <si>
    <t> 2 / 2   nájezdový</t>
  </si>
  <si>
    <t> 2,8 +    Slepecká</t>
  </si>
  <si>
    <t> 3,6   Antracitová</t>
  </si>
  <si>
    <t> 32   rostlý terén</t>
  </si>
  <si>
    <t>  * 3   Napojení VO</t>
  </si>
  <si>
    <t> ( + 14,1) / 0,2   </t>
  </si>
  <si>
    <t> ( + 25,1) / 0,2   </t>
  </si>
  <si>
    <t> (44,6 + ) / 0,2   </t>
  </si>
  <si>
    <t> 113,3   pod sanaci</t>
  </si>
  <si>
    <t> 14,2 +    Slepecká</t>
  </si>
  <si>
    <t> 20,8 +    Slepecká</t>
  </si>
  <si>
    <t> 218,9   pod sanaci</t>
  </si>
  <si>
    <t> 306,9   pod sanaci</t>
  </si>
  <si>
    <t>##T2##PRO_ITEM_catID</t>
  </si>
  <si>
    <t xml:space="preserve">0,8 * 0,8 * 1,2 * 4 </t>
  </si>
  <si>
    <t>Ing. Theodor Collino</t>
  </si>
  <si>
    <t>Profesionálové, a.s.</t>
  </si>
  <si>
    <t>SO: Stavební objekty</t>
  </si>
  <si>
    <t> (106,7 + ) / 0,2   </t>
  </si>
  <si>
    <t> (132,2 + ) / 0,2   </t>
  </si>
  <si>
    <t> 0,3 * (32)   výkopy</t>
  </si>
  <si>
    <t> 27,3   rostlý terén</t>
  </si>
  <si>
    <t> 49,2   rostlý terén</t>
  </si>
  <si>
    <t> 54 - (54 - (54))   </t>
  </si>
  <si>
    <t> 81,6   rostlý terén</t>
  </si>
  <si>
    <t> 85,6   rostlý terén</t>
  </si>
  <si>
    <t>    Asfalt - bouraný</t>
  </si>
  <si>
    <t> (54 + 159) * 0,25   </t>
  </si>
  <si>
    <t> 0,25 *113,3   sanace</t>
  </si>
  <si>
    <t> 0,25 *218,9   sanace</t>
  </si>
  <si>
    <t> 0,25 *306,9   sanace</t>
  </si>
  <si>
    <t> 1,05 * (113,3 + )   </t>
  </si>
  <si>
    <t> 1,05 * (218,9 + )   </t>
  </si>
  <si>
    <t> 1,05 * (306,9 + )   </t>
  </si>
  <si>
    <t> 1,32 + 5,02   ASFALT</t>
  </si>
  <si>
    <t> 105,7   rostlý terén</t>
  </si>
  <si>
    <t> 12   Beton - bouraný</t>
  </si>
  <si>
    <t> 27   Beton - bouraný</t>
  </si>
  <si>
    <t> 6   Asfalt - bouraný</t>
  </si>
  <si>
    <t>    A10 ;  A11;  A12a</t>
  </si>
  <si>
    <t> 12   přímý</t>
  </si>
  <si>
    <t>    Červená</t>
  </si>
  <si>
    <t>    Zrušení</t>
  </si>
  <si>
    <t>##T2##PRO_ITEM_iteCode</t>
  </si>
  <si>
    <t>##T2##PRO_ITEM_szvCode</t>
  </si>
  <si>
    <t>##T2##PRO_ITEM_tevCode</t>
  </si>
  <si>
    <t>13: Hloubené vykopávky</t>
  </si>
  <si>
    <t>Kód stavebního objektu</t>
  </si>
  <si>
    <t>  + +   P2 ;  P4 ;  P6</t>
  </si>
  <si>
    <t> ( 10 - 1 ) *(-  -)   </t>
  </si>
  <si>
    <t> (158 + 524) * 0,25   </t>
  </si>
  <si>
    <t> (262 + 478) * 0,25   </t>
  </si>
  <si>
    <t> 0,3 * (27,3)   výkopy</t>
  </si>
  <si>
    <t> 0,3 * (49,2)   výkopy</t>
  </si>
  <si>
    <t> 0,3 * (81,6)   výkopy</t>
  </si>
  <si>
    <t> 0,3 * (85,6)   výkopy</t>
  </si>
  <si>
    <t> 113,3 +   geotextilie</t>
  </si>
  <si>
    <t> 128   Beton - bouraný</t>
  </si>
  <si>
    <t> 218,9 +   geotextilie</t>
  </si>
  <si>
    <t> 62   Vozovka - oprava</t>
  </si>
  <si>
    <t> 6   chodníkové obruby</t>
  </si>
  <si>
    <t> 93   Vozovka - oprava</t>
  </si>
  <si>
    <t>##T2##N_Catalog_catGUID</t>
  </si>
  <si>
    <t>17: Konstrukce ze zemin</t>
  </si>
  <si>
    <t>  + +2   P2 ;  P4 ;  P6</t>
  </si>
  <si>
    <t> 0,3 * (105,7)   výkopy</t>
  </si>
  <si>
    <t> 123   Asfalt - bouraný</t>
  </si>
  <si>
    <t> 158 - (158 - (158))   </t>
  </si>
  <si>
    <t> 262 - (262 - (262))   </t>
  </si>
  <si>
    <t> 263,63 +   geotextilie</t>
  </si>
  <si>
    <t> 306,90 +   geotextilie</t>
  </si>
  <si>
    <t> 52   chodníkové obruby</t>
  </si>
  <si>
    <t> 690,08 +   geotextilie</t>
  </si>
  <si>
    <t> 715,54 +   geotextilie</t>
  </si>
  <si>
    <t>00: Společné</t>
  </si>
  <si>
    <t>592 PŘÍRODNÍ</t>
  </si>
  <si>
    <t>Z99999: Ostatní materiál</t>
  </si>
  <si>
    <t> 0,3 * 32   rostlý terén</t>
  </si>
  <si>
    <t> 231   chodníkové obruby</t>
  </si>
  <si>
    <t>8 - Trubní: Trubní vedení</t>
  </si>
  <si>
    <t> ( 10 - 1 ) *(-  -8,9)   </t>
  </si>
  <si>
    <t> 0,3 *(  +  + 2)   výkopy</t>
  </si>
  <si>
    <t> 1,01 * 0,23 * 7 * 1,8   </t>
  </si>
  <si>
    <t> 1,01 * 4 * 0,23 * 1,8   </t>
  </si>
  <si>
    <t> 12,3;  ((comcon cdr))   </t>
  </si>
  <si>
    <t> 28,6;  ((comcon cdr))   </t>
  </si>
  <si>
    <t> 29,6;  ((comcon cdr))   </t>
  </si>
  <si>
    <t> 5 + 6   Vozovka - oprava</t>
  </si>
  <si>
    <t>Číslo zakázky</t>
  </si>
  <si>
    <t>Kód zatřídění</t>
  </si>
  <si>
    <t>Počet položek</t>
  </si>
  <si>
    <t>12: Odkopávky a prokopávky</t>
  </si>
  <si>
    <t> ( 10 - 1 ) *(-  -14,1)   </t>
  </si>
  <si>
    <t> ( 10 - 1 ) *(-  -25,1)   </t>
  </si>
  <si>
    <t> 0,3 * 27,3   rostlý terén</t>
  </si>
  <si>
    <t> 0,3 * 49,2   rostlý terén</t>
  </si>
  <si>
    <t> 0,3 * 81,6   rostlý terén</t>
  </si>
  <si>
    <t> 0,3 * 85,6   rostlý terén</t>
  </si>
  <si>
    <t> 1,01 * 0,23 * 14 * 1,8   </t>
  </si>
  <si>
    <t> 1,05 * ( 0,2 * 3 -   )   </t>
  </si>
  <si>
    <t> 159 - (159 - (159 - ))   </t>
  </si>
  <si>
    <t> 27,06 + ( 0,44 )   ASFALT</t>
  </si>
  <si>
    <t> 478 - (478 - (478 - ))   </t>
  </si>
  <si>
    <t> 524 - (524 - (524 - ))   </t>
  </si>
  <si>
    <t>18: Povrchové úpravy terénu</t>
  </si>
  <si>
    <t> 0,3 * 0,25 *113,3   sanace</t>
  </si>
  <si>
    <t> 0,3 * 0,25 *218,9   sanace</t>
  </si>
  <si>
    <t> 0,3 * 0,25 *306,9   sanace</t>
  </si>
  <si>
    <t> 0,3 * 105,7   rostlý terén</t>
  </si>
  <si>
    <t> 22 +    betonové obrubníky</t>
  </si>
  <si>
    <t> 4   napojení na kanalizaci</t>
  </si>
  <si>
    <t>Komentář verze</t>
  </si>
  <si>
    <t>1 - Zemní práce: Zemní práce</t>
  </si>
  <si>
    <t>Impregnace Protect System IN</t>
  </si>
  <si>
    <t>Napojení na stáv. kanalizaci</t>
  </si>
  <si>
    <t>Poplatek za skládku - kamení</t>
  </si>
  <si>
    <t>Poplatek za skládku - ornice</t>
  </si>
  <si>
    <t>    Výkop rýhy pod obrubníky</t>
  </si>
  <si>
    <t>  + ( 10,56 + 4,62 )   KAMENÍ</t>
  </si>
  <si>
    <t>  + ( 21,56 + 5,94 )   KAMENÍ</t>
  </si>
  <si>
    <t>999_Zař. stav.V</t>
  </si>
  <si>
    <t>Datum dokončení</t>
  </si>
  <si>
    <t>Výměra bez ztr.</t>
  </si>
  <si>
    <t> 2   Přemístění</t>
  </si>
  <si>
    <t> 2   přechodový</t>
  </si>
  <si>
    <t>    Předláždění</t>
  </si>
  <si>
    <t>2 * 3,4 * 0,2 ; betonové plato</t>
  </si>
  <si>
    <t>COMCON® CDR 255x255, tl. 60 mm</t>
  </si>
  <si>
    <t> 0,2 *    Výkopy pro kanalizaci</t>
  </si>
  <si>
    <t> 0,8 *    Výkopy pro kanalizaci</t>
  </si>
  <si>
    <t> +   IP1 až IP13</t>
  </si>
  <si>
    <t> 7 +    Přírodní</t>
  </si>
  <si>
    <t>Poplatek za skládku horniny 1- 4</t>
  </si>
  <si>
    <t>Poplatek za skládku suti - beton</t>
  </si>
  <si>
    <t> 0,3 *(  + 0,25 * 7 + )   výkopy</t>
  </si>
  <si>
    <t> 0,3 *(  + 4 * 0,25 + )   výkopy</t>
  </si>
  <si>
    <t> 1,05 * (135 +2 * )   Chodníkový</t>
  </si>
  <si>
    <t> 1,05 * (251 +2 * )   Chodníkový</t>
  </si>
  <si>
    <t> 1,05 * (618 +2 * )   Chodníkový</t>
  </si>
  <si>
    <t> 1,05 * 12,3;  ((comcon cdr))   </t>
  </si>
  <si>
    <t> 1,05 * 28,6;  ((comcon cdr))   </t>
  </si>
  <si>
    <t> 1,05 * 29,6;  ((comcon cdr))   </t>
  </si>
  <si>
    <t> ( 10 - 1 ) * (32)   rostlý terén</t>
  </si>
  <si>
    <t> 0,3 *(  + 0,25 * 14 + )   výkopy</t>
  </si>
  <si>
    <t> 1 +  +    IJ4b ;  IP26a ;  IP26b</t>
  </si>
  <si>
    <t> 1,05 * (88,5 +2 * )   Chodníkový</t>
  </si>
  <si>
    <t>1; výměra položky</t>
  </si>
  <si>
    <t>2; výměra položky</t>
  </si>
  <si>
    <t>3; výměra položky</t>
  </si>
  <si>
    <t>4; výměra položky</t>
  </si>
  <si>
    <t>5; výměra položky</t>
  </si>
  <si>
    <t>6; výměra položky</t>
  </si>
  <si>
    <t>7; výměra položky</t>
  </si>
  <si>
    <t xml:space="preserve">Vedlejší náklady	</t>
  </si>
  <si>
    <t> 12 +    Přírodní</t>
  </si>
  <si>
    <t> 35 +    Přírodní</t>
  </si>
  <si>
    <t> 1,05 * (140,5 +2 * )   Chodníkový</t>
  </si>
  <si>
    <t> 1,05 * (608,5 +2 * )   Chodníkový</t>
  </si>
  <si>
    <t>4 - Vodorovné: Vodorovné konstrukce</t>
  </si>
  <si>
    <t>Obrubník chodníkový 1000 / 80 / 250</t>
  </si>
  <si>
    <t>  + + +    E2b ;  E7b ;  E8d ;  E13</t>
  </si>
  <si>
    <t> ( 10 - 1 ) * (27,3)   rostlý terén</t>
  </si>
  <si>
    <t> ( 10 - 1 ) * (49,2)   rostlý terén</t>
  </si>
  <si>
    <t> ( 10 - 1 ) * (81,6)   rostlý terén</t>
  </si>
  <si>
    <t> ( 10 - 1 ) * (85,6)   rostlý terén</t>
  </si>
  <si>
    <t> 44,6 * 1,8   Násyp z vhodné zeminy</t>
  </si>
  <si>
    <t>11; výměra položky</t>
  </si>
  <si>
    <t>12; výměra položky</t>
  </si>
  <si>
    <t>14; výměra položky</t>
  </si>
  <si>
    <t>15; výměra položky</t>
  </si>
  <si>
    <t>16; výměra položky</t>
  </si>
  <si>
    <t>17; výměra položky</t>
  </si>
  <si>
    <t>19; výměra položky</t>
  </si>
  <si>
    <t>20; výměra položky</t>
  </si>
  <si>
    <t>21; výměra položky</t>
  </si>
  <si>
    <t>22; výměra položky</t>
  </si>
  <si>
    <t>27; výměra položky</t>
  </si>
  <si>
    <t>29; výměra položky</t>
  </si>
  <si>
    <t>32; výměra položky</t>
  </si>
  <si>
    <t>33; výměra položky</t>
  </si>
  <si>
    <t>35; výměra položky</t>
  </si>
  <si>
    <t>36; výměra položky</t>
  </si>
  <si>
    <t>40; výměra položky</t>
  </si>
  <si>
    <t>44; výměra položky</t>
  </si>
  <si>
    <t>52; výměra položky</t>
  </si>
  <si>
    <t>53; výměra položky</t>
  </si>
  <si>
    <t>54; výměra položky</t>
  </si>
  <si>
    <t>57; výměra položky</t>
  </si>
  <si>
    <t>62; výměra položky</t>
  </si>
  <si>
    <t>63; výměra položky</t>
  </si>
  <si>
    <t>74; výměra položky</t>
  </si>
  <si>
    <t>75; výměra položky</t>
  </si>
  <si>
    <t>77; výměra položky</t>
  </si>
  <si>
    <t>80; výměra položky</t>
  </si>
  <si>
    <t>91; výměra položky</t>
  </si>
  <si>
    <t>93; výměra položky</t>
  </si>
  <si>
    <t>98; výměra položky</t>
  </si>
  <si>
    <t>Inženýrská činnost</t>
  </si>
  <si>
    <t>Montáž geotextílie</t>
  </si>
  <si>
    <t> 165 +    Přírodní</t>
  </si>
  <si>
    <t> 495 +    Přírodní</t>
  </si>
  <si>
    <t> 547 +    Přírodní</t>
  </si>
  <si>
    <t>Obsyp potrubí bez prohození sypaniny</t>
  </si>
  <si>
    <t> ( 10 - 1 ) * (0,25 *113,3)   sanace</t>
  </si>
  <si>
    <t> ( 10 - 1 ) * (0,25 *218,9)   sanace</t>
  </si>
  <si>
    <t> ( 10 - 1 ) * (0,25 *306,9)   sanace</t>
  </si>
  <si>
    <t> ( 10 - 1 ) * (105,7)   rostlý terén</t>
  </si>
  <si>
    <t> 106,7 * 1,8   Násyp z vhodné zeminy</t>
  </si>
  <si>
    <t> 132,2 * 1,8   Násyp z vhodné zeminy</t>
  </si>
  <si>
    <t>Zalití rostlin vodou plochy nad 20 m2</t>
  </si>
  <si>
    <t>0,2; výměra položky</t>
  </si>
  <si>
    <t>0,3; výměra položky</t>
  </si>
  <si>
    <t>0,6; výměra položky</t>
  </si>
  <si>
    <t>0,7; výměra položky</t>
  </si>
  <si>
    <t>1,4; výměra položky</t>
  </si>
  <si>
    <t>1,5; výměra položky</t>
  </si>
  <si>
    <t>1,8; výměra položky</t>
  </si>
  <si>
    <t>124; výměra položky</t>
  </si>
  <si>
    <t>128; výměra položky</t>
  </si>
  <si>
    <t>133; výměra položky</t>
  </si>
  <si>
    <t>141; výměra položky</t>
  </si>
  <si>
    <t>158; výměra položky</t>
  </si>
  <si>
    <t>159; výměra položky</t>
  </si>
  <si>
    <t>164; výměra položky</t>
  </si>
  <si>
    <t>175; výměra položky</t>
  </si>
  <si>
    <t>185; výměra položky</t>
  </si>
  <si>
    <t>2,5; výměra položky</t>
  </si>
  <si>
    <t>2,8; výměra položky</t>
  </si>
  <si>
    <t>213; výměra položky</t>
  </si>
  <si>
    <t>223; výměra položky</t>
  </si>
  <si>
    <t>229; výměra položky</t>
  </si>
  <si>
    <t>231; výměra položky</t>
  </si>
  <si>
    <t>251; výměra položky</t>
  </si>
  <si>
    <t>262; výměra položky</t>
  </si>
  <si>
    <t>270; výměra položky</t>
  </si>
  <si>
    <t>272; výměra položky</t>
  </si>
  <si>
    <t>3,1; výměra položky</t>
  </si>
  <si>
    <t>331; výměra položky</t>
  </si>
  <si>
    <t>4,5; výměra položky</t>
  </si>
  <si>
    <t>407; výměra položky</t>
  </si>
  <si>
    <t>459; výměra položky</t>
  </si>
  <si>
    <t>472; výměra položky</t>
  </si>
  <si>
    <t>478; výměra položky</t>
  </si>
  <si>
    <t>480; výměra položky</t>
  </si>
  <si>
    <t>482; výměra položky</t>
  </si>
  <si>
    <t>5,3; výměra položky</t>
  </si>
  <si>
    <t>524; výměra položky</t>
  </si>
  <si>
    <t>638; výměra položky</t>
  </si>
  <si>
    <t>661; výměra položky</t>
  </si>
  <si>
    <t>682; výměra položky</t>
  </si>
  <si>
    <t>7,4; výměra položky</t>
  </si>
  <si>
    <t>740; výměra položky</t>
  </si>
  <si>
    <t>8,2; výměra položky</t>
  </si>
  <si>
    <t>8,5; výměra položky</t>
  </si>
  <si>
    <t>8,9; výměra položky</t>
  </si>
  <si>
    <t>801; výměra položky</t>
  </si>
  <si>
    <t>874; výměra položky</t>
  </si>
  <si>
    <t>9,1; výměra položky</t>
  </si>
  <si>
    <t>Celkem (včetně DPH)</t>
  </si>
  <si>
    <t>Hutnění boků násypů</t>
  </si>
  <si>
    <t>Krycí list rozpočtu</t>
  </si>
  <si>
    <t> 2 / 2   přechodový</t>
  </si>
  <si>
    <t> 3   bednění stromů</t>
  </si>
  <si>
    <t>    Betonová dlažba</t>
  </si>
  <si>
    <t> ( 59,02 ) + ( 55,22 + 6,68 )   KAMENÍ</t>
  </si>
  <si>
    <t> 0,3 *(  +   + 2)   rýha pod obrubníky</t>
  </si>
  <si>
    <t>Nostavba chodníku - II/32 - NEUZNATELNÉ</t>
  </si>
  <si>
    <t>Vypletí trávníku po výsevu na svahu 1:2</t>
  </si>
  <si>
    <t>kabel silový s Cu jádrem CYKY 3x1,5 mm2</t>
  </si>
  <si>
    <t> (10-1) * ( * 0,15 +  * 0,1)   UV a SDZ</t>
  </si>
  <si>
    <t> 0,2 * 0,25 * 7   Výkopy pro kanalizaci</t>
  </si>
  <si>
    <t> 0,2 * 4 * 0,25   Výkopy pro kanalizaci</t>
  </si>
  <si>
    <t> 0,8 * 0,25 * 7   Výkopy pro kanalizaci</t>
  </si>
  <si>
    <t> 0,8 * 4 * 0,25   Výkopy pro kanalizaci</t>
  </si>
  <si>
    <t>0,24; výměra položky</t>
  </si>
  <si>
    <t>0,35; výměra položky</t>
  </si>
  <si>
    <t>0,42; výměra položky</t>
  </si>
  <si>
    <t>0,63; výměra položky</t>
  </si>
  <si>
    <t>0,84; výměra položky</t>
  </si>
  <si>
    <t>0,92; výměra položky</t>
  </si>
  <si>
    <t>1,05; výměra položky</t>
  </si>
  <si>
    <t>1,61; výměra položky</t>
  </si>
  <si>
    <t>1,75; výměra položky</t>
  </si>
  <si>
    <t>10,2; výměra položky</t>
  </si>
  <si>
    <t>10,6; výměra položky</t>
  </si>
  <si>
    <t>12,3; výměra položky</t>
  </si>
  <si>
    <t>13,6; výměra položky</t>
  </si>
  <si>
    <t>14,1; výměra položky</t>
  </si>
  <si>
    <t>1422; výměra položky</t>
  </si>
  <si>
    <t>15,5; výměra položky</t>
  </si>
  <si>
    <t>2,65; výměra položky</t>
  </si>
  <si>
    <t>20,2; výměra položky</t>
  </si>
  <si>
    <t>25,1; výměra položky</t>
  </si>
  <si>
    <t>26,7; výměra položky</t>
  </si>
  <si>
    <t>27,5; výměra položky</t>
  </si>
  <si>
    <t>3,22; výměra položky</t>
  </si>
  <si>
    <t>36,4; výměra položky</t>
  </si>
  <si>
    <t>39,9; výměra položky</t>
  </si>
  <si>
    <t>4,12; výměra položky</t>
  </si>
  <si>
    <t>4,55; výměra položky</t>
  </si>
  <si>
    <t>41,1; výměra položky</t>
  </si>
  <si>
    <t>44,5; výměra položky</t>
  </si>
  <si>
    <t>44,6; výměra položky</t>
  </si>
  <si>
    <t>6,34; výměra položky</t>
  </si>
  <si>
    <t>7,21; výměra položky</t>
  </si>
  <si>
    <t>7,28; výměra položky</t>
  </si>
  <si>
    <t>70,5; výměra položky</t>
  </si>
  <si>
    <t>72,3; výměra položky</t>
  </si>
  <si>
    <t>8,18; výměra položky</t>
  </si>
  <si>
    <t>8,49; výměra položky</t>
  </si>
  <si>
    <t>8,57; výměra položky</t>
  </si>
  <si>
    <t>82,5; výměra položky</t>
  </si>
  <si>
    <t>87,6; výměra položky</t>
  </si>
  <si>
    <t>88,5; výměra položky</t>
  </si>
  <si>
    <t>92,7; výměra položky</t>
  </si>
  <si>
    <t>998: Přesun hmot HSV</t>
  </si>
  <si>
    <t> 1,04 * 7   Přírodní</t>
  </si>
  <si>
    <t> 1,04 *36   Přírodní</t>
  </si>
  <si>
    <t> 1,04 *66   Přírodní</t>
  </si>
  <si>
    <t> 1,04 *91   Přírodní</t>
  </si>
  <si>
    <t> 33   Zámková dlažba</t>
  </si>
  <si>
    <t> 36 +  +    Přírodní</t>
  </si>
  <si>
    <t> 5   Betonová dlažba</t>
  </si>
  <si>
    <t> 66 +  +    Přírodní</t>
  </si>
  <si>
    <t> 75   Zámková dlažba</t>
  </si>
  <si>
    <t> 91 +  +    Přírodní</t>
  </si>
  <si>
    <t>Nostavba chodníku - II/324 - NEUZNATELNÉ</t>
  </si>
  <si>
    <t>Novostavba chodníku - II/324 - Uznatelné</t>
  </si>
  <si>
    <t>Sloupek Fe pr.70 pozinkovaný, l= 3500 mm</t>
  </si>
  <si>
    <t>kabel silový s Cu jádrem CYKYDY 4x10 mm2</t>
  </si>
  <si>
    <t> 0,2 * 0,25 * 14   Výkopy pro kanalizaci</t>
  </si>
  <si>
    <t> 0,8 * 0,25 * 14   Výkopy pro kanalizaci</t>
  </si>
  <si>
    <t> 1,05 * 1,4 * 0,25 * 0,25   Vodící linie</t>
  </si>
  <si>
    <t>Odkopávky pro silnice v hor. 3 do 1000 m3</t>
  </si>
  <si>
    <t>0,092; výměra položky</t>
  </si>
  <si>
    <t>0,525; výměra položky</t>
  </si>
  <si>
    <t>1,673; výměra položky</t>
  </si>
  <si>
    <t>106,7; výměra položky</t>
  </si>
  <si>
    <t>113,3; výměra položky</t>
  </si>
  <si>
    <t>12,12; výměra položky</t>
  </si>
  <si>
    <t>12,48; výměra položky</t>
  </si>
  <si>
    <t>125,5; výměra položky</t>
  </si>
  <si>
    <t>13,44; výměra položky</t>
  </si>
  <si>
    <t>131,1; výměra položky</t>
  </si>
  <si>
    <t>132,2; výměra položky</t>
  </si>
  <si>
    <t>14,42; výměra položky</t>
  </si>
  <si>
    <t>15,18; výměra položky</t>
  </si>
  <si>
    <t>15,81; výměra položky</t>
  </si>
  <si>
    <t>168,1; výměra položky</t>
  </si>
  <si>
    <t>169,5; výměra položky</t>
  </si>
  <si>
    <t>169,6; výměra položky</t>
  </si>
  <si>
    <t>17,68; výměra položky</t>
  </si>
  <si>
    <t>170,5; výměra položky</t>
  </si>
  <si>
    <t>171,6; výměra položky</t>
  </si>
  <si>
    <t>183,7; výměra položky</t>
  </si>
  <si>
    <t>184,8; výměra položky</t>
  </si>
  <si>
    <t>19,56; výměra položky</t>
  </si>
  <si>
    <t>2,266; výměra položky</t>
  </si>
  <si>
    <t>2,912; výměra položky</t>
  </si>
  <si>
    <t>2,927; výměra položky</t>
  </si>
  <si>
    <t>213,3; výměra položky</t>
  </si>
  <si>
    <t>218,9; výměra položky</t>
  </si>
  <si>
    <t>248,5; výměra položky</t>
  </si>
  <si>
    <t>25,64; výměra položky</t>
  </si>
  <si>
    <t>26,28; výměra položky</t>
  </si>
  <si>
    <t>279,6; výměra položky</t>
  </si>
  <si>
    <t>28,39; výměra položky</t>
  </si>
  <si>
    <t>3,744; výměra položky</t>
  </si>
  <si>
    <t>30,03; výměra položky</t>
  </si>
  <si>
    <t>30,45; výměra položky</t>
  </si>
  <si>
    <t>306,9; výměra položky</t>
  </si>
  <si>
    <t>31,08; výměra položky</t>
  </si>
  <si>
    <t>32,31; výměra položky</t>
  </si>
  <si>
    <t>33,64; výměra položky</t>
  </si>
  <si>
    <t>34,29; výměra položky</t>
  </si>
  <si>
    <t>35,68; výměra položky</t>
  </si>
  <si>
    <t>37,44; výměra položky</t>
  </si>
  <si>
    <t>4,378; výměra položky</t>
  </si>
  <si>
    <t>4,635; výměra položky</t>
  </si>
  <si>
    <t>4,733; výměra položky</t>
  </si>
  <si>
    <t>5,854; výměra položky</t>
  </si>
  <si>
    <t>514,8; výměra položky</t>
  </si>
  <si>
    <t>53,25; výměra položky</t>
  </si>
  <si>
    <t>533,5; výměra položky</t>
  </si>
  <si>
    <t>541,4; výměra položky</t>
  </si>
  <si>
    <t>550,3; výměra položky</t>
  </si>
  <si>
    <t>597,4; výměra položky</t>
  </si>
  <si>
    <t>6,138; výměra položky</t>
  </si>
  <si>
    <t>62,34; výměra položky</t>
  </si>
  <si>
    <t>646,5; výměra položky</t>
  </si>
  <si>
    <t>648,9; výměra položky</t>
  </si>
  <si>
    <t>650,7; výměra položky</t>
  </si>
  <si>
    <t>68,64; výměra položky</t>
  </si>
  <si>
    <t>72,97; výměra položky</t>
  </si>
  <si>
    <t>724,6; výměra položky</t>
  </si>
  <si>
    <t>751,3; výměra položky</t>
  </si>
  <si>
    <t>8,405; výměra položky</t>
  </si>
  <si>
    <t>80,28; výměra položky</t>
  </si>
  <si>
    <t>94,64; výměra položky</t>
  </si>
  <si>
    <t> 1,04 * 12   Přírodní</t>
  </si>
  <si>
    <t> 1,04 * 35   Přírodní</t>
  </si>
  <si>
    <t> 1,04 *133   Přírodní</t>
  </si>
  <si>
    <t> 1,04 *164   Přírodní</t>
  </si>
  <si>
    <t> 1,04 *272   Přírodní</t>
  </si>
  <si>
    <t> 133 +  +    Přírodní</t>
  </si>
  <si>
    <t> 141   Zámková dlažba</t>
  </si>
  <si>
    <t> 164 +  +    Přírodní</t>
  </si>
  <si>
    <t> 272 +  +    Přírodní</t>
  </si>
  <si>
    <t> 5   frézování živice</t>
  </si>
  <si>
    <t>prstenec betonový vyrovnávací 62,5x4x12 cm</t>
  </si>
  <si>
    <t>prstenec betonový vyrovnávací 62,5x6x12 cm</t>
  </si>
  <si>
    <t>prstenec betonový vyrovnávací 62,5x8x12 cm</t>
  </si>
  <si>
    <t> ( 10 - 1 ) * ()   Výkop rýhy pod obrubníky</t>
  </si>
  <si>
    <t> - ( +  + )   SUT : BETON + KAMENÍ + ASFALT</t>
  </si>
  <si>
    <t>1179,9; výměra položky</t>
  </si>
  <si>
    <t>12,915; výměra položky</t>
  </si>
  <si>
    <t>120,92; výměra položky</t>
  </si>
  <si>
    <t>129,68; výměra položky</t>
  </si>
  <si>
    <t>13,802; výměra položky</t>
  </si>
  <si>
    <t>135,96; výměra položky</t>
  </si>
  <si>
    <t>138,32; výměra položky</t>
  </si>
  <si>
    <t>14,311; výměra položky</t>
  </si>
  <si>
    <t>14,768; výměra položky</t>
  </si>
  <si>
    <t>141,75; výměra položky</t>
  </si>
  <si>
    <t>16,688; výměra položky</t>
  </si>
  <si>
    <t>16: Přemístění výkopku</t>
  </si>
  <si>
    <t>170,56; výměra položky</t>
  </si>
  <si>
    <t>1919,7; výměra položky</t>
  </si>
  <si>
    <t>192,06; výměra položky</t>
  </si>
  <si>
    <t>192,15; výměra položky</t>
  </si>
  <si>
    <t>21,632; výměra položky</t>
  </si>
  <si>
    <t>215,76; výměra položky</t>
  </si>
  <si>
    <t>236,63; výměra položky</t>
  </si>
  <si>
    <t>237,96; výměra položky</t>
  </si>
  <si>
    <t>240,45; výměra položky</t>
  </si>
  <si>
    <t>25,005; výměra položky</t>
  </si>
  <si>
    <t>2516,4; výměra položky</t>
  </si>
  <si>
    <t>258,12; výměra položky</t>
  </si>
  <si>
    <t>260,12; výměra položky</t>
  </si>
  <si>
    <t>262,68; výměra položky</t>
  </si>
  <si>
    <t>263,55; výměra položky</t>
  </si>
  <si>
    <t>263,63; výměra položky</t>
  </si>
  <si>
    <t>27,347; výměra položky</t>
  </si>
  <si>
    <t>27,768; výměra položky</t>
  </si>
  <si>
    <t>282,88; výměra položky</t>
  </si>
  <si>
    <t>302,76; výměra položky</t>
  </si>
  <si>
    <t>31,178; výměra položky</t>
  </si>
  <si>
    <t>312,14; výměra položky</t>
  </si>
  <si>
    <t>36,504; výměra položky</t>
  </si>
  <si>
    <t>368,28; výměra položky</t>
  </si>
  <si>
    <t>447,82; výměra položky</t>
  </si>
  <si>
    <t>47,498; výměra položky</t>
  </si>
  <si>
    <t>47,725; výměra položky</t>
  </si>
  <si>
    <t>517,39; výměra položky</t>
  </si>
  <si>
    <t>55,625; výměra položky</t>
  </si>
  <si>
    <t>56,625; výměra položky</t>
  </si>
  <si>
    <t>568,88; výměra položky</t>
  </si>
  <si>
    <t>656,73; výměra položky</t>
  </si>
  <si>
    <t>690,08; výměra položky</t>
  </si>
  <si>
    <t>715,54; výměra položky</t>
  </si>
  <si>
    <t>760,83; výměra položky</t>
  </si>
  <si>
    <t>77,436; výměra položky</t>
  </si>
  <si>
    <t>85,376; výměra položky</t>
  </si>
  <si>
    <t>91,158; výměra položky</t>
  </si>
  <si>
    <t>92,925; výměra položky</t>
  </si>
  <si>
    <t>93,158; výměra položky</t>
  </si>
  <si>
    <t>93,325; výměra položky</t>
  </si>
  <si>
    <t>drát průměr 10 mm FeZn</t>
  </si>
  <si>
    <t> -  -   Využitá zemina</t>
  </si>
  <si>
    <t> 1,04 * 165   Přírodní</t>
  </si>
  <si>
    <t> 1,04 * 495   Přírodní</t>
  </si>
  <si>
    <t> 1,04 * 547   Přírodní</t>
  </si>
  <si>
    <t> 331   Betonová dlažba</t>
  </si>
  <si>
    <t> 57   frézování živice</t>
  </si>
  <si>
    <t> 93   frézování živice</t>
  </si>
  <si>
    <t>Odvoz suti a vybour. hmot na skládku do 1 km</t>
  </si>
  <si>
    <t>Beton C 20/25 (CZ  F.1), XC3, frakce do 22 mm</t>
  </si>
  <si>
    <t> - ( +  + )   HMOTY : BETON + KAMENÍ + ASFALT</t>
  </si>
  <si>
    <t> 0,3 * 0,8 * 0,25 * 7   Výkopy pro kanalizaci</t>
  </si>
  <si>
    <t> 0,3 * 0,8 * 4 * 0,25   Výkopy pro kanalizaci</t>
  </si>
  <si>
    <t> 0,3 *(  +  0,25 * 7 + )   rýha pod obrubníky</t>
  </si>
  <si>
    <t> 0,3 *(  +  4 * 0,25 + )   rýha pod obrubníky</t>
  </si>
  <si>
    <t>103,925; výměra položky</t>
  </si>
  <si>
    <t>107,425; výměra položky</t>
  </si>
  <si>
    <t>1121,41; výměra položky</t>
  </si>
  <si>
    <t>118,965; výměra položky</t>
  </si>
  <si>
    <t>1253,52; výměra položky</t>
  </si>
  <si>
    <t>134,975; výměra položky</t>
  </si>
  <si>
    <t>147,525; výměra položky</t>
  </si>
  <si>
    <t>158,325; výměra položky</t>
  </si>
  <si>
    <t>160,075; výměra položky</t>
  </si>
  <si>
    <t>229,845; výměra položky</t>
  </si>
  <si>
    <t>2341,08; výměra položky</t>
  </si>
  <si>
    <t>260,925; výměra položky</t>
  </si>
  <si>
    <t>284,585; výměra položky</t>
  </si>
  <si>
    <t>286,585; výměra položky</t>
  </si>
  <si>
    <t>316,356; výměra položky</t>
  </si>
  <si>
    <t>322,245; výměra položky</t>
  </si>
  <si>
    <t>349,425; výměra položky</t>
  </si>
  <si>
    <t>638,925; výměra položky</t>
  </si>
  <si>
    <t>713,025; výměra položky</t>
  </si>
  <si>
    <t>788,865; výměra položky</t>
  </si>
  <si>
    <t>828,096; výměra položky</t>
  </si>
  <si>
    <t>838,418; výměra položky</t>
  </si>
  <si>
    <t>858,648; výměra položky</t>
  </si>
  <si>
    <t>988,875; výměra položky</t>
  </si>
  <si>
    <t> ( 10 - 1 ) * (0,8 * )   Výkopy pro kanalizaci</t>
  </si>
  <si>
    <t> 0,3 * 0,8 * 0,25 * 14   Výkopy pro kanalizaci</t>
  </si>
  <si>
    <t> 0,3 *(  +  0,25 * 14 + )   rýha pod obrubníky</t>
  </si>
  <si>
    <t>Podklad z kameniva zpev.cementem KZC 1 tl.12 cm</t>
  </si>
  <si>
    <t>2579,265; výměra položky</t>
  </si>
  <si>
    <t>šachtové těsnění DN 1000</t>
  </si>
  <si>
    <t> 5+++   frézování živice</t>
  </si>
  <si>
    <t>SO102_N: Nostavba chodníku - II/32 - NEUZNATELNÉ</t>
  </si>
  <si>
    <t> ( 10 - 1 ) * ( 0,2 *  )   Výkopy pro kanalizaci</t>
  </si>
  <si>
    <t>SO102_U: Novostavba chodníku - II/324 - Uznatelné</t>
  </si>
  <si>
    <t>SO103_N: Nostavba chodníku - II/324 - NEUZNATELNÉ</t>
  </si>
  <si>
    <t>SO103_U: Novostavba chodníku - II/324 - Uznatelné</t>
  </si>
  <si>
    <t>998 - Přesun: Přesun hmot</t>
  </si>
  <si>
    <t>  +    Červená - SLEPECKÁ</t>
  </si>
  <si>
    <t> -  -8,9   Využitá zemina</t>
  </si>
  <si>
    <t> 57+++   frézování živice</t>
  </si>
  <si>
    <t> 93+++   frézování živice</t>
  </si>
  <si>
    <t>Podklad z obal kam.ACP 16+,ACP 22+,nad 3 m,tl.6 cm</t>
  </si>
  <si>
    <t>Poplatek za skládku suti - obalované kam. - asfalt</t>
  </si>
  <si>
    <t>Písek kopaný tříděný 0-4mm</t>
  </si>
  <si>
    <t>Značka dopravní info IJ 4b</t>
  </si>
  <si>
    <t> -  -14,1   Využitá zemina</t>
  </si>
  <si>
    <t> -  -25,1   Využitá zemina</t>
  </si>
  <si>
    <t> 113,3 +    Zhutnění pláně</t>
  </si>
  <si>
    <t> 218,9 +    Zhutnění pláně</t>
  </si>
  <si>
    <t> 306,9 +    Zhutnění pláně</t>
  </si>
  <si>
    <t>  + ( 10,56 + 4,62 ) + 5,02   BETON + KAMENÍ + ASFALT</t>
  </si>
  <si>
    <t>  + ( 21,56 + 5,94 ) + 8,18   BETON + KAMENÍ + ASFALT</t>
  </si>
  <si>
    <t> 715,54;  (pouze dle lokálních podmínek)   pod sanaci</t>
  </si>
  <si>
    <t>Uložení sypaniny na skládky</t>
  </si>
  <si>
    <t>Včetně dodávky upevňovadel.</t>
  </si>
  <si>
    <t>Značka dopr.upr.přednost P6</t>
  </si>
  <si>
    <t> 1,05 * 29   Silniční 250mm</t>
  </si>
  <si>
    <t> 1,05 * 38   Silniční 250mm</t>
  </si>
  <si>
    <t> 17 +    Červená - SLEPECKÁ</t>
  </si>
  <si>
    <t> ( 10 - 1 ) * (0,8 * 0,25 * 7)   Výkopy pro kanalizaci</t>
  </si>
  <si>
    <t> ( 10 - 1 ) * (0,8 * 4 * 0,25)   Výkopy pro kanalizaci</t>
  </si>
  <si>
    <t> 236,63 ;  (pouze dle lokálních podmínek)   pod sanaci</t>
  </si>
  <si>
    <t> 690,08 ;  (pouze dle lokálních podmínek)   pod sanaci</t>
  </si>
  <si>
    <t> ( 10 - 1 ) * (0,8 * 0,25 * 14)   Výkopy pro kanalizaci</t>
  </si>
  <si>
    <t> 0,25 *715,54;  (pouze dle lokálních podmínek)   sanace</t>
  </si>
  <si>
    <t> 0,1 * 6 +   Bourání asfaltů</t>
  </si>
  <si>
    <t> 1,05 * 135   Silniční 250mm</t>
  </si>
  <si>
    <t> 1,05 * 183   Silniční 250mm</t>
  </si>
  <si>
    <t> 1,05 * 229   Silniční 250mm</t>
  </si>
  <si>
    <t> 1,5 *  +    stromy a pařezy</t>
  </si>
  <si>
    <t> 2   přesun stávajícíjho SDZ</t>
  </si>
  <si>
    <t> ( 10 - 1 ) * ( 0,2 * 0,25 * 7 )   Výkopy pro kanalizaci</t>
  </si>
  <si>
    <t> ( 10 - 1 ) * ( 0,2 * 4 * 0,25 )   Výkopy pro kanalizaci</t>
  </si>
  <si>
    <t> 0,25 *236,63 ;  (pouze dle lokálních podmínek)   sanace</t>
  </si>
  <si>
    <t> 0,25 *690,08 ;  (pouze dle lokálních podmínek)   sanace</t>
  </si>
  <si>
    <t>Vypracování a projednání DIO pro provedení stavby - ODHAD</t>
  </si>
  <si>
    <t>  + ( 55,22 + 6,68 ) + ( 0,44 )   BETON + KAMENÍ + ASFALT</t>
  </si>
  <si>
    <t> ( 10 - 1 ) * ( 0,2 * 0,25 * 14 )   Výkopy pro kanalizaci</t>
  </si>
  <si>
    <t>Měření zemních odporů zemniče</t>
  </si>
  <si>
    <t>Realizační dokumentace stavby</t>
  </si>
  <si>
    <t> - (1,5 * )   stromy a pařezy</t>
  </si>
  <si>
    <t> 0,15 * 12 +   Bourání betonů</t>
  </si>
  <si>
    <t> 1,5 * 1 +    stromy a pařezy</t>
  </si>
  <si>
    <t> 26,7 +    Červená - SLEPECKÁ</t>
  </si>
  <si>
    <t> 35,1 +    Červená - SLEPECKÁ</t>
  </si>
  <si>
    <t>poklop A 15, kruhový rám, vstup 600 mm bez ventilace - PARK</t>
  </si>
  <si>
    <t>  + ( 10,56 + 4,62 ) + 5,02   SUT : BETON + KAMENÍ + ASFALT</t>
  </si>
  <si>
    <t>  + ( 21,56 + 5,94 ) + 8,18   SUT : BETON + KAMENÍ + ASFALT</t>
  </si>
  <si>
    <t>Obrubník silniční 1000/150/250</t>
  </si>
  <si>
    <t> - (1,5 * 1)   stromy a pařezy</t>
  </si>
  <si>
    <t> 0,1 * 123 +   Bourání asfaltů</t>
  </si>
  <si>
    <t> 1,04 *17   Červená - SLEPECKÁ</t>
  </si>
  <si>
    <t> 8,9   Násyp vytěženou zeminou</t>
  </si>
  <si>
    <t> 0,3 * 0,25 *715,54;  (pouze dle lokálních podmínek)   sanace</t>
  </si>
  <si>
    <t>Dlažba 20x10x6 cm - ANTRACITOVÁ</t>
  </si>
  <si>
    <t> 1,04 *2,8   Červená - slepecká</t>
  </si>
  <si>
    <t> 14,1   Násyp vytěženou zeminou</t>
  </si>
  <si>
    <t> 25,1   Násyp vytěženou zeminou</t>
  </si>
  <si>
    <t> 0,3 * 0,25 *236,63 ;  (pouze dle lokálních podmínek)   sanace</t>
  </si>
  <si>
    <t> 0,3 * 0,25 *690,08 ;  (pouze dle lokálních podmínek)   sanace</t>
  </si>
  <si>
    <t>  + ( 55,22 + 6,68 ) + ( 0,44 )   SUT : BETON + KAMENÍ + ASFALT</t>
  </si>
  <si>
    <t> - ( + ( 10,56 + 4,62 ) + 5,02)   SUT : BETON + KAMENÍ + ASFALT</t>
  </si>
  <si>
    <t> - ( + ( 21,56 + 5,94 ) + 8,18)   SUT : BETON + KAMENÍ + ASFALT</t>
  </si>
  <si>
    <t>11: Přípravné a přidružené práce</t>
  </si>
  <si>
    <t>Poplatek za skládku suti - dřevo</t>
  </si>
  <si>
    <t>Rekonstrukce chodníku při II/324</t>
  </si>
  <si>
    <t>VRN: Vedlejší rozpočtové náklady</t>
  </si>
  <si>
    <t> 1,04 *14,2   Červená - slepecká</t>
  </si>
  <si>
    <t> 1,04 *20,8   Červená - slepecká</t>
  </si>
  <si>
    <t> 1,04 *26,7   Červená - SLEPECKÁ</t>
  </si>
  <si>
    <t> 1,04 *35,1   Červená - SLEPECKÁ</t>
  </si>
  <si>
    <t>trubka PVC tlaková hrdlovaná vodovodní DN 80 D 90 x 4,3 x 6000 mm</t>
  </si>
  <si>
    <t>Ochrana stromu bedněním - zřízení</t>
  </si>
  <si>
    <t>trubka drenážní PE-HD  DN 250 SN8</t>
  </si>
  <si>
    <t> 1,5 * 1 + 1 +    stromy a pařezy</t>
  </si>
  <si>
    <t>Úprava pláně se zhutněním - ručně</t>
  </si>
  <si>
    <t> ( 0,49 + 7,43 + 0,24 + 3,96 ) +  + 1,32   BETON + KAMENÍ + ASFALT</t>
  </si>
  <si>
    <t>Bourání mazanin betonových a asfaltových - ODVOZ NA SKLÁDKU - BETON</t>
  </si>
  <si>
    <t> - ( + ( 55,22 + 6,68 ) + ( 0,44 ))   SUT : BETON + KAMENÍ + ASFALT</t>
  </si>
  <si>
    <t>743: Elektromontáže - hrubá montáž</t>
  </si>
  <si>
    <t>90: Hodinové zúčtovací sazby (HZS)</t>
  </si>
  <si>
    <t>Obrubník CSB HK přímý 400/330/1003</t>
  </si>
  <si>
    <t>kamenivo těžené hrubé frakce 32-63</t>
  </si>
  <si>
    <t> - (1,5 * 1 + 1)   stromy a pařezy</t>
  </si>
  <si>
    <t> 1,05 * (236,63 ;  (pouze dle lokálních podmínek) + 248,5-236,63)   </t>
  </si>
  <si>
    <t> 1,05 * (715,54;  (pouze dle lokálních podmínek) + 751,3 - 715,54)   </t>
  </si>
  <si>
    <t>Dlažební kámen vodicí linie 20/20/8</t>
  </si>
  <si>
    <t>Vypletí trávníku po výsevu v rovině</t>
  </si>
  <si>
    <t>svorka uzemnění  SS nerez spojovací</t>
  </si>
  <si>
    <t>    Odměřeno elektronicky Nájezdový</t>
  </si>
  <si>
    <t>    sondy pro zajištění polohy sítí</t>
  </si>
  <si>
    <t> ( 10 - 1 ) * (0,25 *715,54;  (pouze dle lokálních podmínek))   sanace</t>
  </si>
  <si>
    <t> (10-1) * ( + ( 10,56 + 4,62 ) + 5,02)   SUT : BETON + KAMENÍ + ASFALT</t>
  </si>
  <si>
    <t> (10-1) * ( + ( 21,56 + 5,94 ) + 8,18)   SUT : BETON + KAMENÍ + ASFALT</t>
  </si>
  <si>
    <t> 1,05 * (690,08 ;  (pouze dle lokálních podmínek) + 724,6 - 690,08)   </t>
  </si>
  <si>
    <t> ( 0,49 + 7,43 + 0,24 + 3,96 ) +  + (10-1) * ( * 0,15 +  * 0,1)   BETON</t>
  </si>
  <si>
    <t> ( 10 - 1 ) * (0,25 *236,63 ;  (pouze dle lokálních podmínek))   sanace</t>
  </si>
  <si>
    <t> ( 10 - 1 ) * (0,25 *690,08 ;  (pouze dle lokálních podmínek))   sanace</t>
  </si>
  <si>
    <t>21: Úprava podloží a základové spáry</t>
  </si>
  <si>
    <t>741: Elektromontáže - vzdušné vedení</t>
  </si>
  <si>
    <t>976: vybourání zařizovacích předmětů</t>
  </si>
  <si>
    <t>Ochrana stromu bedněním - odstranění</t>
  </si>
  <si>
    <t>Sejmutí ornice s přemístěním do 50 m</t>
  </si>
  <si>
    <t> 0,2 * 3   žulová kostka - dvoulinka</t>
  </si>
  <si>
    <t> 1,5 *1 +    Pařezy a stromy - odhad</t>
  </si>
  <si>
    <t> 2   sondy pro zajištění polohy sítí</t>
  </si>
  <si>
    <t>    Odměřeno elektronicky Přechodový</t>
  </si>
  <si>
    <t>Dlažba SLP skladba 20x10x6 cm červená</t>
  </si>
  <si>
    <t>Dlažba SLP skladba 20x10x8 cm červená</t>
  </si>
  <si>
    <t>Montáž elektrovýzbroj stožáru 1 okruh</t>
  </si>
  <si>
    <t>Nakládání suti na dopravní prostředky</t>
  </si>
  <si>
    <t>Osvětlení přechodu pro chodce Podmoky</t>
  </si>
  <si>
    <t>Zatrubnění silničního příkopu Podmoky</t>
  </si>
  <si>
    <t>  +    Odměřeno elektronicky Silniční</t>
  </si>
  <si>
    <t> ( 10 - 1 ) * (-  -)   Využitá zemina</t>
  </si>
  <si>
    <t> ( 0,49 + 7,43 + 0,24 + 3,96 ) +  + 1,32   HMOTY : BETON + KAMENÍ + ASFALT</t>
  </si>
  <si>
    <t> ( 31,73 + 45,68 + 9,24 + 43,03 ) +  + (10-1) * ( * 0,15 +  * 0,1)   BETON</t>
  </si>
  <si>
    <t> (10-1) * ( + ( 55,22 + 6,68 ) + ( 0,44 ))   SUT : BETON + KAMENÍ + ASFALT</t>
  </si>
  <si>
    <t>740: Elektromontáže - zkoušky a revize</t>
  </si>
  <si>
    <t>Příplatek k odvozu za každý další 1 km</t>
  </si>
  <si>
    <t> 407   odstranění silničních obrubníků</t>
  </si>
  <si>
    <t>Dokumentace skutečného provedení stavby</t>
  </si>
  <si>
    <t>Kácení stromů, naložení a odvoz do 1 km</t>
  </si>
  <si>
    <t>Lože pod obrubníky zastávkové C30/37XF3</t>
  </si>
  <si>
    <t>Montáž stožár osvětlení parkový ocelový</t>
  </si>
  <si>
    <t>Náklady na zajištění BOZP na pracovišti</t>
  </si>
  <si>
    <t>Řezání zámkové dlažby tl. 60 mm - ODHAD</t>
  </si>
  <si>
    <t>Řezání zámkové dlažby tl. 80 mm - ODHAD</t>
  </si>
  <si>
    <t> (10-1) * (1,5 *  + )   stromy a pařezy</t>
  </si>
  <si>
    <t> 1,20 * (113,3 + )   separační textilie</t>
  </si>
  <si>
    <t> 1,20 * (218,9 + )   separační textilie</t>
  </si>
  <si>
    <t> 2,5;  výšková úprava vjezdové brány   </t>
  </si>
  <si>
    <t> 29 +    Odměřeno elektronicky Silniční</t>
  </si>
  <si>
    <t> 38 +    Odměřeno elektronicky Silniční</t>
  </si>
  <si>
    <t> 5,3;  vybourání betonových žlabovek   </t>
  </si>
  <si>
    <t>    Separační tkaná geotextilie 60 kN/m</t>
  </si>
  <si>
    <t>    Sorpční geotextilie REOFb, 400 g/m2</t>
  </si>
  <si>
    <t> ( 0,69 + 16,88 + 0,69 + 2,08 + 3,19 + 10,76 ) +  +    BETON + KAMENÍ + ASFALT</t>
  </si>
  <si>
    <t> - (( 0,49 + 7,43 + 0,24 + 3,96 ) +  + 1,32)   HMOTY : BETON + KAMENÍ + ASFALT</t>
  </si>
  <si>
    <t>Hzs-nezmeritelne stavebni prace - REZERVA - PO ODSOUHLASENÍ VE STAVEBNÍM DENÍKU</t>
  </si>
  <si>
    <t> ( 31,73 + 45,68 + 9,24 + 43,03 ) + ( 59,02 ) + 27,06   BETON + KAMENÍ + ASFALT</t>
  </si>
  <si>
    <t>0,7 * 0,15 * 6,2 ; Vybourání části žlabu</t>
  </si>
  <si>
    <t> ( 10 - 1 ) * (-  -8,9)   Využitá zemina</t>
  </si>
  <si>
    <t> (10-1) * (1,5 * 1 + )   stromy a pařezy</t>
  </si>
  <si>
    <t> 1,20 * (263,63 + )   separační textilie</t>
  </si>
  <si>
    <t> 1,20 * (306,90 + )   separační textilie</t>
  </si>
  <si>
    <t> 1,20 * (690,08 + )   separační textilie</t>
  </si>
  <si>
    <t> 1,20 * (715,54 + )   separační textilie</t>
  </si>
  <si>
    <t> 1,5 *1 + 1 +    Pařezy a stromy - odhad</t>
  </si>
  <si>
    <t> 135 +    Odměřeno elektronicky Silniční</t>
  </si>
  <si>
    <t> 183 +    Odměřeno elektronicky Silniční</t>
  </si>
  <si>
    <t> 229 +    Odměřeno elektronicky Silniční</t>
  </si>
  <si>
    <t>-0,632;Změna výměry po kopírování položky</t>
  </si>
  <si>
    <t>-1,051;Změna výměry po kopírování položky</t>
  </si>
  <si>
    <t>-1,200;Změna výměry po kopírování položky</t>
  </si>
  <si>
    <t>-1,247;Změna výměry po kopírování položky</t>
  </si>
  <si>
    <t>-2,400;Změna výměry po kopírování položky</t>
  </si>
  <si>
    <t>-2,530;Změna výměry po kopírování položky</t>
  </si>
  <si>
    <t>-3,097;Změna výměry po kopírování položky</t>
  </si>
  <si>
    <t>-3,162;Změna výměry po kopírování položky</t>
  </si>
  <si>
    <t>-4,157;Změna výměry po kopírování položky</t>
  </si>
  <si>
    <t>-4,205;Změna výměry po kopírování položky</t>
  </si>
  <si>
    <t>-4,420;Změna výměry po kopírování položky</t>
  </si>
  <si>
    <t>-4,989;Změna výměry po kopírování položky</t>
  </si>
  <si>
    <t>-5,256;Změna výměry po kopírování položky</t>
  </si>
  <si>
    <t>-6,200;Změna výměry po kopírování položky</t>
  </si>
  <si>
    <t>-6,236;Změna výměry po kopírování položky</t>
  </si>
  <si>
    <t>-8,532;Změna výměry po kopírování položky</t>
  </si>
  <si>
    <t>11,360;Změna výměry po kopírování položky</t>
  </si>
  <si>
    <t>Kladení netěsněného potrubí z trub DN 250</t>
  </si>
  <si>
    <t>Odstranění pařezů,odklizení,úprava terénu</t>
  </si>
  <si>
    <t>SO101_U: Rekonstrukce chodníku při II/324</t>
  </si>
  <si>
    <t>Zpevnění ploch drnováním plošným v rovině</t>
  </si>
  <si>
    <t> ( 10 - 1 ) * (-  -14,1)   Využitá zemina</t>
  </si>
  <si>
    <t> ( 10 - 1 ) * (-  -25,1)   Využitá zemina</t>
  </si>
  <si>
    <t>-10,300;Změna výměry po kopírování položky</t>
  </si>
  <si>
    <t>-10,325;Změna výměry po kopírování položky</t>
  </si>
  <si>
    <t>-12,390;Změna výměry po kopírování položky</t>
  </si>
  <si>
    <t>-12,648;Změna výměry po kopírování položky</t>
  </si>
  <si>
    <t>-15,487;Změna výměry po kopírování položky</t>
  </si>
  <si>
    <t>-16,628;Změna výměry po kopírování položky</t>
  </si>
  <si>
    <t>-18,665;Změna výměry po kopírování položky</t>
  </si>
  <si>
    <t>-20,432;Změna výměry po kopírování položky</t>
  </si>
  <si>
    <t>-20,785;Změna výměry po kopírování položky</t>
  </si>
  <si>
    <t>-21,024;Změna výměry po kopírování položky</t>
  </si>
  <si>
    <t>-21,485;Změna výměry po kopírování položky</t>
  </si>
  <si>
    <t>-23,970;Změna výměry po kopírování položky</t>
  </si>
  <si>
    <t>-24,942;Změna výměry po kopírování položky</t>
  </si>
  <si>
    <t>-25,368;Změna výměry po kopírování položky</t>
  </si>
  <si>
    <t>-34,128;Změna výměry po kopírování položky</t>
  </si>
  <si>
    <t>-41,299;Změna výměry po kopírování položky</t>
  </si>
  <si>
    <t>-42,660;Změna výměry po kopírování položky</t>
  </si>
  <si>
    <t>-51,624;Změna výměry po kopírování položky</t>
  </si>
  <si>
    <t>-52,024;Změna výměry po kopírování položky</t>
  </si>
  <si>
    <t>-52,400;Změna výměry po kopírování položky</t>
  </si>
  <si>
    <t>-61,949;Změna výměry po kopírování položky</t>
  </si>
  <si>
    <t>-74,660;Změna výměry po kopírování položky</t>
  </si>
  <si>
    <t>-80,000;Změna výměry po kopírování položky</t>
  </si>
  <si>
    <t>-82,400;Změna výměry po kopírování položky</t>
  </si>
  <si>
    <t>-83,140;Změna výměry po kopírování položky</t>
  </si>
  <si>
    <t>-85,940;Změna výměry po kopírování položky</t>
  </si>
  <si>
    <t>-88,560;Změna výměry po kopírování položky</t>
  </si>
  <si>
    <t>-92,500;Změna výměry po kopírování položky</t>
  </si>
  <si>
    <t>-93,000;Změna výměry po kopírování položky</t>
  </si>
  <si>
    <t>-95,600;Změna výměry po kopírování položky</t>
  </si>
  <si>
    <t>-99,150;Změna výměry po kopírování položky</t>
  </si>
  <si>
    <t>Chodník při silnici II/324 Podmoky - kopie</t>
  </si>
  <si>
    <t>Nakládání výkopku zeminy schopné zúrodnění</t>
  </si>
  <si>
    <t>Založení trávníku parkového s odplevelením</t>
  </si>
  <si>
    <t>trubka kanalizační PVC DN 160x1000 mm SN 8</t>
  </si>
  <si>
    <t> (10-1) * (( 0,49 + 7,43 + 0,24 + 3,96 ) +  + 1,32)   HMOTY : BETON + KAMENÍ + ASFALT</t>
  </si>
  <si>
    <t>-109,450;Změna výměry po kopírování položky</t>
  </si>
  <si>
    <t>-114,922;Změna výměry po kopírování položky</t>
  </si>
  <si>
    <t>-131,000;Změna výměry po kopírování položky</t>
  </si>
  <si>
    <t>-131,340;Změna výměry po kopírování položky</t>
  </si>
  <si>
    <t>-131,343;Změna výměry po kopírování položky</t>
  </si>
  <si>
    <t>-142,605;Změna výměry po kopírování položky</t>
  </si>
  <si>
    <t>-148,000;Změna výměry po kopírování položky</t>
  </si>
  <si>
    <t>-170,640;Změna výměry po kopírování položky</t>
  </si>
  <si>
    <t>-180,797;Změna výměry po kopírování položky</t>
  </si>
  <si>
    <t>-183,000;Změna výměry po kopírování položky</t>
  </si>
  <si>
    <t>-186,000;Změna výměry po kopírování položky</t>
  </si>
  <si>
    <t>-206,496;Změna výměry po kopírování položky</t>
  </si>
  <si>
    <t>-208,096;Změna výměry po kopírování položky</t>
  </si>
  <si>
    <t>-209,600;Změna výměry po kopírování položky</t>
  </si>
  <si>
    <t>-239,000;Změna výměry po kopírování položky</t>
  </si>
  <si>
    <t>-382,400;Změna výměry po kopírování položky</t>
  </si>
  <si>
    <t>-383,940;Změna výměry po kopírování položky</t>
  </si>
  <si>
    <t>-468,216;Změna výměry po kopírování položky</t>
  </si>
  <si>
    <t>-480,320;Změna výměry po kopírování položky</t>
  </si>
  <si>
    <t>-498,200;Změna výměry po kopírování položky</t>
  </si>
  <si>
    <t>-504,400;Změna výměry po kopírování položky</t>
  </si>
  <si>
    <t>-555,900;Změna výměry po kopírování položky</t>
  </si>
  <si>
    <t>-570,420;Změna výměry po kopírování položky</t>
  </si>
  <si>
    <t>-592,000;Změna výměry po kopírování položky</t>
  </si>
  <si>
    <t>-615,000;Změna výměry po kopírování položky</t>
  </si>
  <si>
    <t>Vyplnění spár mezi panely živičnou zálivkou</t>
  </si>
  <si>
    <t>Zarovnání styčné plochy živičné tl. do 5 cm</t>
  </si>
  <si>
    <t> ( 0,69 + 16,88 + 0,69 + 2,08 + 3,19 + 10,76 ) +  +    HMOTY : BETON + KAMENÍ + ASFALT</t>
  </si>
  <si>
    <t> ( 0,69 + 16,88 + 0,69 + 2,08 + 3,19 + 10,76 ) +  + (10-1) * ( * 0,15 +  * 0,1)   BETON</t>
  </si>
  <si>
    <t> ( 31,73 + 45,68 + 9,24 + 43,03 ) + ( 59,02 ) + 27,06   HMOTY : BETON + KAMENÍ + ASFALT</t>
  </si>
  <si>
    <t>-1239,000;Změna výměry po kopírování položky</t>
  </si>
  <si>
    <t>-1535,760;Změna výměry po kopírování položky</t>
  </si>
  <si>
    <t>-1872,864;Změna výměry po kopírování položky</t>
  </si>
  <si>
    <t>33: Sloupy a pilíře, stožáry a rámové stojky</t>
  </si>
  <si>
    <t>Kostka dlažební drobná 8/10 tř. 1  1t = 5 m2</t>
  </si>
  <si>
    <t>Montáž trub z plastu, gumový kroužek, DN 150</t>
  </si>
  <si>
    <t>Příplatek za dalších 1000 m přemístění zemin</t>
  </si>
  <si>
    <t>SO305: Zatrubnění silničního příkopu Podmoky</t>
  </si>
  <si>
    <t>SO402: Osvětlení přechodu pro chodce Podmoky</t>
  </si>
  <si>
    <t> (10-1) * (1,5 * 1 + 1 + )   stromy a pařezy</t>
  </si>
  <si>
    <t>744: Elektromontáže - rozvody vodičů měděných</t>
  </si>
  <si>
    <t>Hutnící geotechnické zkoušky včetně protokolu</t>
  </si>
  <si>
    <t>Odstranění křovin a stromů do 100 mm, spálení</t>
  </si>
  <si>
    <t>Přesun hmot, pozemní komunikace, kryt živičný</t>
  </si>
  <si>
    <t>Ruční výkop jam, rýh a šachet v hornině tř. 3</t>
  </si>
  <si>
    <t>Trubka kanalizační KGEM SN 8 PVC 160x4,7x1000</t>
  </si>
  <si>
    <t>Výšková úprava vstupu do 20 cm, snížení mříže</t>
  </si>
  <si>
    <t>Výšková úprava vstupu do 20 cm, zvýšení mříže</t>
  </si>
  <si>
    <t>Zpevnění ploch drnováním plošným na svahu 1:2</t>
  </si>
  <si>
    <t> 5,3 + 2,1;  vybourání betonových žlabovek   </t>
  </si>
  <si>
    <t> - (( 0,69 + 16,88 + 0,69 + 2,08 + 3,19 + 10,76 ) +  + )   HMOTY : BETON + KAMENÍ + ASFALT</t>
  </si>
  <si>
    <t> - (( 31,73 + 45,68 + 9,24 + 43,03 ) + ( 59,02 ) + 27,06)   HMOTY : BETON + KAMENÍ + ASFALT</t>
  </si>
  <si>
    <t>Očištění vybour. obrubníků všech loží a výplní</t>
  </si>
  <si>
    <t>Obrubník CSB HK náběhový levý 400/330-310/1003</t>
  </si>
  <si>
    <t>Osazení vodícího proužku do lože - včetně lože</t>
  </si>
  <si>
    <t>Přesun hmot pro odvodnění drenáží s výplní rýh</t>
  </si>
  <si>
    <t>Rekonstrukce chodníku při II/324 - NEUZNATELNÉ</t>
  </si>
  <si>
    <t>Výřez v troubě, napojení kanalizačního potrubí</t>
  </si>
  <si>
    <t>Výšková úprava do 20 cm, snížení krytu šoupěte</t>
  </si>
  <si>
    <t>Výšková úprava do 20 cm, zvýšení krytu šoupěte</t>
  </si>
  <si>
    <t>Řezání stávajícího živičného krytu tl. do 5 cm</t>
  </si>
  <si>
    <t> 135 + 2 *    Odměřeno elektronicky Chodníkový</t>
  </si>
  <si>
    <t> 251 + 2 *    Odměřeno elektronicky Chodníkový</t>
  </si>
  <si>
    <t> 618 + 2 *    Odměřeno elektronicky Chodníkový</t>
  </si>
  <si>
    <t>Dlažba sklad. vibrolisovaná tl. 60mm - PŘÍRODNÍ</t>
  </si>
  <si>
    <t>Obrubník CSB HK náběhový pravý 400/330-310/1003</t>
  </si>
  <si>
    <t>Předznačení pro značení stopčáry, zebry, nápisů</t>
  </si>
  <si>
    <t>Výšková úprava vstupu do 20 cm, snížení poklopu</t>
  </si>
  <si>
    <t>Výšková úprava vstupu do 20 cm, zvýšení poklopu</t>
  </si>
  <si>
    <t> 0,15 * 128 +4 * 1 * 0,3 * 0,3   Bourání betonů</t>
  </si>
  <si>
    <t> 88,5 + 2 *    Odměřeno elektronicky Chodníkový</t>
  </si>
  <si>
    <t>Hloubení rýh š.do 200 cm hor.3 do 100 m3,STROJNĚ</t>
  </si>
  <si>
    <t>Kladení zámkové dlažby tl. 6 cm do drtě tl. 3 cm</t>
  </si>
  <si>
    <t>Kladení zámkové dlažby tl. 8 cm do drtě tl. 4 cm</t>
  </si>
  <si>
    <t>Očištění vybour. dlaždic s výplní kamen. těženým</t>
  </si>
  <si>
    <t>Obrubník CSB HK přechodový levý 400/310-250/1003</t>
  </si>
  <si>
    <t>Příplatek za reflexní úpravu stopčar, zeber atd.</t>
  </si>
  <si>
    <t>Podklad ze štěrkodrti po zhutnění tloušťky 20 cm</t>
  </si>
  <si>
    <t>Podklad ze štěrkodrti po zhutnění tloušťky 25 cm</t>
  </si>
  <si>
    <t>Sejmutí drnu tl. do 10 cm, s přemístěním do 50 m</t>
  </si>
  <si>
    <t>Uložení sypaniny do násypů zhutněných na 102% PS</t>
  </si>
  <si>
    <t>Vodorovné přemístění výkopku z hor.1-4 do 1000 m</t>
  </si>
  <si>
    <t>Vytrhání obrubníků zahradních - ODVOZ NA SKLÁDKU</t>
  </si>
  <si>
    <t>Řezání stávajícího živičného krytu tl. 5 - 10 cm</t>
  </si>
  <si>
    <t> 140,5 + 2 *    Odměřeno elektronicky Chodníkový</t>
  </si>
  <si>
    <t> 608,5 + 2 *    Odměřeno elektronicky Chodníkový</t>
  </si>
  <si>
    <t> (10-1) * (( 0,69 + 16,88 + 0,69 + 2,08 + 3,19 + 10,76 ) +  + )   HMOTY : BETON + KAMENÍ + ASFALT</t>
  </si>
  <si>
    <t>Nakládání vybouraných hmot na dopravní prostředky</t>
  </si>
  <si>
    <t>Nakládání výkopku z hor.1-4 v množství nad 100 m3</t>
  </si>
  <si>
    <t>Obrubník CSB HK přechodový pravý 400/310-250/1003</t>
  </si>
  <si>
    <t>Odstranění podkladu nad 50 m2,kam.drcené tl.10 cm</t>
  </si>
  <si>
    <t>Odstranění podkladu pl. 50 m2,kam.drcené tl.10 cm</t>
  </si>
  <si>
    <t>Osazení betonových prstenců nebo rámů v do 100 mm</t>
  </si>
  <si>
    <t>Příplatek k vod. přemístění hor.1-4 za další 1 km</t>
  </si>
  <si>
    <t>Příplatek za ztížení vykopávky v blízkosti vedení</t>
  </si>
  <si>
    <t>Postřik živičný infiltr.+ posyp, asfalt 1,5 kg/m2</t>
  </si>
  <si>
    <t>Postřik živičný spojovací z asfaltu 0,5-0,7 kg/m2</t>
  </si>
  <si>
    <t>Vodorovné značení střík.barvou stopčar,zeber atd.</t>
  </si>
  <si>
    <t>objímka žárovky E14 svorcová 1253-040, termoplast</t>
  </si>
  <si>
    <t>Úprava ploch kolem hydrantů v živ.krytech do 2 m2</t>
  </si>
  <si>
    <t> (10-1) * (( 31,73 + 45,68 + 9,24 + 43,03 ) + ( 59,02 ) + 27,06)   HMOTY : BETON + KAMENÍ + ASFALT</t>
  </si>
  <si>
    <t>Osazení obrubníku bet. zastávkového, - mrazuvzdorné lepidlo na betonový základ C30/37 XF3 tl. 150mm</t>
  </si>
  <si>
    <t>56: Podkladní vrstvy komunikací a zpevněných ploch</t>
  </si>
  <si>
    <t>Beton asfalt. ACO 11+ obrusný, š. do 3 m, tl. 4 cm</t>
  </si>
  <si>
    <t>Dlažba skladebná vibrolisovaná tl. 8 cm - přírodní</t>
  </si>
  <si>
    <t>Odstranění doprav.značek se sloupky, s bet.patkami</t>
  </si>
  <si>
    <t>Osazení svislé dopr.značky na sloupek nebo konzolu</t>
  </si>
  <si>
    <t>Příplatek za lepivost - hloubení rýh 200cm v hor.3</t>
  </si>
  <si>
    <t>Příplatek za lepivost - hloubení rýh 60 cm v hor.3</t>
  </si>
  <si>
    <t>Příplatek za lepivost - odkop. pro silnice v hor.3</t>
  </si>
  <si>
    <t>Plošná úprava terénu, nerovnosti do 10 cm v rovině</t>
  </si>
  <si>
    <t>Položka se používá pro násypy z hornin soudržných.</t>
  </si>
  <si>
    <t>Rozrytí krytu,kamenivo bez zhut.,bez živič. pojiva</t>
  </si>
  <si>
    <t>Rozrytí krytu,kamenivo bez zhut.,se živič. pojivem</t>
  </si>
  <si>
    <t>Vodorovné přemístění zemin pro zúrodnění do 1000 m</t>
  </si>
  <si>
    <t>Vytrhání obrub z krajníků nebo obrubníků stojatých</t>
  </si>
  <si>
    <t> ( 10 - 1 ) * ()   sondy pro zajištění polohy sítí</t>
  </si>
  <si>
    <t> 0,25 * 1 * 113,3 / 0,25   Mechanická sanace pláně</t>
  </si>
  <si>
    <t> 0,25 * 1 * 218,9 / 0,25   Mechanická sanace pláně</t>
  </si>
  <si>
    <t> 0,25 * 1 * 306,9 / 0,25   Mechanická sanace pláně</t>
  </si>
  <si>
    <t>odbočka 45° příslušenství drenážního systému DN 250</t>
  </si>
  <si>
    <t> ( 10 - 1 ) * (2)   sondy pro zajištění polohy sítí</t>
  </si>
  <si>
    <t>0,5;  Demontáž části betonových tvarovek s květinami</t>
  </si>
  <si>
    <t> 0,05 * (+)   odhad pro dořezy betonových dlaždic 5%</t>
  </si>
  <si>
    <t> 0,15 * 482 - (0,15 * (+))   Odvoz přebytečné ornice</t>
  </si>
  <si>
    <t> 0,15 * 874 - (0,15 * (+))   Odvoz přebytečné ornice</t>
  </si>
  <si>
    <t>748: Elektromontáže - osvětlovací zařízení a svítidla</t>
  </si>
  <si>
    <t>Montáž kabel Cu sk.1 do 1 kV do 1,00 kg uložený volně</t>
  </si>
  <si>
    <t> 0,15 * 1422 - (0,15 * (+))   Odvoz přebytečné ornice</t>
  </si>
  <si>
    <t>Poklop litinový s odvětráním D 400 vč. litinového rámu</t>
  </si>
  <si>
    <t> 0,15 * 482 - (0,15 * ( + ))   Odvoz přebytečné ornice</t>
  </si>
  <si>
    <t> 0,15 * 874 - (0,15 * ( + ))   Odvoz přebytečné ornice</t>
  </si>
  <si>
    <t>87: Potrubí z trub plastických, skleněných a čedičových</t>
  </si>
  <si>
    <t>SO101_N: Rekonstrukce chodníku při II/324 - NEUZNATELNÉ</t>
  </si>
  <si>
    <t> 0,15 * 1422 - (0,15 * ( + ))   Odvoz přebytečné ornice</t>
  </si>
  <si>
    <t>19: Hloubení pro podzemní stěny, ražení a hloubení důlní</t>
  </si>
  <si>
    <t>Lože pod potrubí otevřený výkop z kamenivo frakce 8 - 16</t>
  </si>
  <si>
    <t>V položce jsou zakalkulovány i náklady na spotřebu vody.</t>
  </si>
  <si>
    <t>dno betonové šachty kanalizační přímé 1000x605-633 tl.15</t>
  </si>
  <si>
    <t> (10 -1)*(0,15*482-(0,15*(+)))   Odvoz přebytečné ornice</t>
  </si>
  <si>
    <t> (10 -1)*(0,15*874-(0,15*(+)))   Odvoz přebytečné ornice</t>
  </si>
  <si>
    <t> 0,05 * (+++7+)   odhad pro dořezy betonových dlaždic 5%</t>
  </si>
  <si>
    <t> 33 + DL_60_předláž_A + DL_80_předláž_A   Zámková dlažba</t>
  </si>
  <si>
    <t> 75 + DL_60_předláž_A + DL_80_předláž_A   Zámková dlažba</t>
  </si>
  <si>
    <t>V položce jsou zakalkulovány i náklady na vyčištění spár.</t>
  </si>
  <si>
    <t> (10 -1)*(0,15*1422-(0,15*(+)))   Odvoz přebytečné ornice</t>
  </si>
  <si>
    <t> 0,05 * (+++12+)   odhad pro dořezy betonových dlaždic 5%</t>
  </si>
  <si>
    <t> 0,05 * (+++35+)   odhad pro dořezy betonových dlaždic 5%</t>
  </si>
  <si>
    <t> 141 + DL_60_předláž_A + DL_80_předláž_A   Zámková dlažba</t>
  </si>
  <si>
    <t>Hloubení rýh š do 2000 mm v hornině tř. 3 objemu do 100 m3</t>
  </si>
  <si>
    <t>Montáž vodič uzemňovací FeZn pásek D do 120 mm2 na povrchu</t>
  </si>
  <si>
    <t>Osazení betonového silničního nebo chodníkového obrubníku.</t>
  </si>
  <si>
    <t>deska betonová zákrytová k ukončení šachet 1000/625x200 mm</t>
  </si>
  <si>
    <t> 0,05 * (++91+++)   odhad pro dořezy betonových dlaždic 5%</t>
  </si>
  <si>
    <t>Osazení poklopů litinových včetně rámů hmotnosti nad 150 kg</t>
  </si>
  <si>
    <t>Zařízení staveniště, montáž, pronájem a demontáž staveniště</t>
  </si>
  <si>
    <t>Štěrk s příměsí jemné zeminy G3 G-F (zásyp vhodnou zeminou)</t>
  </si>
  <si>
    <t> 0,05 * (++164+++)   odhad pro dořezy betonových dlaždic 5%</t>
  </si>
  <si>
    <t> 0,05 * (++272+++)   odhad pro dořezy betonových dlaždic 5%</t>
  </si>
  <si>
    <t>Příplatek za ztížení vykopávky v blízkosti podzemního vedení</t>
  </si>
  <si>
    <t>Vybourání kanalizačního potrubí DN do 300 - ODVOZ NA SKLÁDKU</t>
  </si>
  <si>
    <t>stožár osvětlovací K 6 - 133/89/60 žárově zinkovaný - sadový</t>
  </si>
  <si>
    <t> 0,05 * (17++36+++)   odhad pro dořezy betonových dlaždic 5%</t>
  </si>
  <si>
    <t>Dočasné zajištění potrubí ocelového nebo litinového DN do 200</t>
  </si>
  <si>
    <t>výložník 2m pro stožár osvětlovací žárově zinkovaný specielní</t>
  </si>
  <si>
    <t>59: Dlažby a předlažby pozemních komunikací a zpevněných ploch</t>
  </si>
  <si>
    <t>Montáž spouštěcí zařízení s navijákem pro stožár délky do 12 m</t>
  </si>
  <si>
    <t>Poplatek za uložení odpadu ze sypaniny na skládce (skládkovné)</t>
  </si>
  <si>
    <t> 0,05 * (26,7++66+++)   odhad pro dořezy betonových dlaždic 5%</t>
  </si>
  <si>
    <t>Obsypání potrubí ručně sypaninou bez prohození, uloženou do 3 m</t>
  </si>
  <si>
    <t>Zkouška izolační kabelu do 1 kV počtu a průřezu žil do 4x25 mm2</t>
  </si>
  <si>
    <t> 0,05 * (0+20,8++547+)   odhad pro dořezy betonových dlaždic 5%</t>
  </si>
  <si>
    <t> 0,05 * (35,1++133+++)   odhad pro dořezy betonových dlaždic 5%</t>
  </si>
  <si>
    <t>Položka se používá i pro ztížení vykopávky v blízkosti výbušnin.</t>
  </si>
  <si>
    <t> 0,05 * (3,6+2,8++165+)   odhad pro dořezy betonových dlaždic 5%</t>
  </si>
  <si>
    <t>1. V cenách jsou započteny i náklady na vyčištění spár po řezání.</t>
  </si>
  <si>
    <t>Celková prohlídka elektrického rozvodu a zařízení do 500 000,- Kč</t>
  </si>
  <si>
    <t>Příplatek za lepivost k hloubení rýh š do 2000 mm v hornině tř. 3</t>
  </si>
  <si>
    <t>Svislé přemístění výkopku z horniny tř. 1 až 4 hl výkopu do 2,5 m</t>
  </si>
  <si>
    <t> 0,05 * (3,6+14,2++495+)   odhad pro dořezy betonových dlaždic 5%</t>
  </si>
  <si>
    <t>Příplatek k ceně se používá za každý další i započatý 1 km nad 10 km.</t>
  </si>
  <si>
    <t>Vodorovné přemístění do 10000 m výkopku/sypaniny z horniny tř. 1 až 4</t>
  </si>
  <si>
    <t>Dočasné zajištění kabelů a kabelových tratí ze 3 volně ložených kabelů</t>
  </si>
  <si>
    <t>57: Kryty štěrkových a živičných pozemních komunikací a zpevněných ploch</t>
  </si>
  <si>
    <t>Rozebrání dlažeb ze zámkové dlažby v kamenivu - ODVOZ NA SKLÁDKU - BETON</t>
  </si>
  <si>
    <t>Montáž patic stožárů osvětlení parkových Montáž manžety stožáru osvětlení</t>
  </si>
  <si>
    <t>Rozebrání dlažeb z betonových dlaždic na sucho - ODVOZ NA SKLÁDKU - BETON</t>
  </si>
  <si>
    <t> 236,63 ;  (pouze dle lokálních podmínek) + 248,5-236,63   Zhutnění pláně</t>
  </si>
  <si>
    <t>Písek kopaný tříděný 0-4mm Černovice deklarovaný dle ČSN EN 13139 do malty</t>
  </si>
  <si>
    <t> 715,54;  (pouze dle lokálních podmínek) + 751,3 - 715,54   Zhutnění pláně</t>
  </si>
  <si>
    <t> 690,08 ;  (pouze dle lokálních podmínek) + 724,6 - 690,08   Zhutnění pláně</t>
  </si>
  <si>
    <t>Kompletní provedení montáž, pronájem a demontáž dočasného dopravního značení</t>
  </si>
  <si>
    <t> 113,3 / 50   rozsah prací bude před provedením potvrzen ve stavebním deníku</t>
  </si>
  <si>
    <t> 218,9 / 50   rozsah prací bude před provedením potvrzen ve stavebním deníku</t>
  </si>
  <si>
    <t> 306,9 / 50   rozsah prací bude před provedením potvrzen ve stavebním deníku</t>
  </si>
  <si>
    <t>Odstranění podkladu pl. 50 m2,kam.drcené tl.15 cm - ODVOZ NA SKLÁDKU - KAMENÍ</t>
  </si>
  <si>
    <t>Fréz.živič.krytu pl.do 500 m2,pruh do 75 cm,tl.4cm - ODVOZ NA SKLÁDKU - ASFALT</t>
  </si>
  <si>
    <t>Geotextilie pro ochranu, separaci a filtraci netkaná měrná hmotnost do 300 g/m2</t>
  </si>
  <si>
    <t>Položka je určena pro výřez v troubě pro napojení beztlakého potrubí  do DN 300.</t>
  </si>
  <si>
    <t> 2 + 2;  betonová uliční vpust dn 500 + betonová uliční vpust jednodílná v200   </t>
  </si>
  <si>
    <t>91: Doplňující konstrukce a práce na pozemních komunikacích a zpevněných plochách</t>
  </si>
  <si>
    <t>Kladení dlažby drobné kostky, lože z MC tl. 5 cm - (dvoulinka) do betonu C20/25 XF3</t>
  </si>
  <si>
    <t>Osazení sloupků dopr.značky vč. beton. základu, dodávka a osazení víčka ke sloupku.</t>
  </si>
  <si>
    <t>0,15 * 27 +0,6 * 3,5 * 0,4;  vybourání zídky z betonových květináčů   Bourání betonů</t>
  </si>
  <si>
    <t> 0,25 * 1 * 715,54;  (pouze dle lokálních podmínek) / 0,25   Mechanická sanace pláně</t>
  </si>
  <si>
    <t> 0,25 * 1 * 236,63 ;  (pouze dle lokálních podmínek) / 0,25   Mechanická sanace pláně</t>
  </si>
  <si>
    <t> 0,25 * 1 * 690,08 ;  (pouze dle lokálních podmínek) / 0,25   Mechanická sanace pláně</t>
  </si>
  <si>
    <t>Podklad ze štěrkodrti po zhutnění tloušťky 15 cm - frakce ŠD,b 0/32 (dle ČSN 73 6126-1)</t>
  </si>
  <si>
    <t>VO svítidlo PŘECHOD PRO CHODCE  např.  AMPERA MIDI / 5145 / 48 LED / CW / 500 mA / 75 W</t>
  </si>
  <si>
    <t>Řezání spár pro vytvoření komůrky š 10 mm hl 25 mm pro těsnící zálivku v živičném krytu</t>
  </si>
  <si>
    <t>Lože kabelů z písku nebo štěrkopísku tl 5 cm nad kabel, bez zakrytí, šířky lože do 65 cm</t>
  </si>
  <si>
    <t>Vpusť uliční z dílců DN 450,s kal.košem,s výtokem - mříž litina 500x500 40 t, hl. 1,64 m</t>
  </si>
  <si>
    <t> 1   Kompletní vypracování DSPS včetně odevzdání tištěné a digitální verze v počtu dle SoD</t>
  </si>
  <si>
    <t>Rozprostření ornice ve svahu tloušťka 15 cm - dovoz ornice ze vzdálenosti 1km, osetí trávou</t>
  </si>
  <si>
    <t>Vytyčení stavby a sítí včetně zaměření skutečného stavu - a vypracování geometrického plánu</t>
  </si>
  <si>
    <t> 1   Realizační a dílenská dokumentace vypracovaná zhotovitelem včetně technologických postupů</t>
  </si>
  <si>
    <t>Montáž kanalizačního potrubí z PVC těsněné gumovým kroužkem otevřený výkop sklon do 20 % DN 160</t>
  </si>
  <si>
    <t>Vpusť uliční z dílců,s kal.košem,s výtokem - mříž litina 500x500 40 t, hl. 1,64 m - typ RADBŮZA</t>
  </si>
  <si>
    <t>Zřízení šachet kanalizačních z betonových dílců na potrubí DN nad 200 do 300 dno beton tř. C 25/30</t>
  </si>
  <si>
    <t>Položka je určena pro suť o velikosti kusu do 30x30 cm (technologický materiál určený k recyklaci).</t>
  </si>
  <si>
    <t>Položka je určena pro suť o velikosti kusu do 30x30 cm (technologický materiál určený k recyklaci). .</t>
  </si>
  <si>
    <t>AWADUKT - kanalizační trubka se zvýšenou sílou stěny  s násuvným hrdlem a manžetovým těsnicím kroužkem  177660</t>
  </si>
  <si>
    <t> 715,54;  (pouze dle lokálních podmínek) / 50   rozsah prací bude před provedením potvrzen ve stavebním deníku</t>
  </si>
  <si>
    <t>Hloubení nezapažených jam a zářezů s urovnáním dna do předepsaného profilu a spádu  - v hornině tř. 3 do 100 m3</t>
  </si>
  <si>
    <t> 236,63 ;  (pouze dle lokálních podmínek) / 50   rozsah prací bude před provedením potvrzen ve stavebním deníku</t>
  </si>
  <si>
    <t> 690,08 ;  (pouze dle lokálních podmínek) / 50   rozsah prací bude před provedením potvrzen ve stavebním deníku</t>
  </si>
  <si>
    <t>Vybourání kanalizačních rámů včetně poklopů nebo mříží pl do 0,3 m2 - VČETNĚ DOPRAVY - ODEVZDAT KE ZPĚTNÉMU ODBĚRU</t>
  </si>
  <si>
    <t>Do měrných jednotek se udává poměrné množství zeminy, které ulpí v nářadí a o které je snížen celkový výkon stroje.</t>
  </si>
  <si>
    <t>Řízený zemní protlak v hornině tř. 1 až 4, včetně protlačení trub v hloubce do 6 m vnějšího průměru  - vrtu do 63 mm</t>
  </si>
  <si>
    <t>Je-li pro obsyp použit jiný materiál než vytěžená sypanina, oceňuje se ve specifikaci. Ztratné se doporučuje ve výši 1%.</t>
  </si>
  <si>
    <t>Vyhotovení dokladů potřebných pro předání díla - revize, zkoušky, zaškolení a další práce, služby, dodávky a režijní náklady</t>
  </si>
  <si>
    <t>Rozprostření ornice v rovině tloušťka 15 cm - dovoz ornice ze vzdálenosti 1km, osetí trávou, vč. prosátí zeminy pro ohumusování</t>
  </si>
  <si>
    <t>Rozprostření ornice v rovině tloušťka 15 cm - dovoz ornice ze vzdálenosti 15 km, osetí trávou, vč. prosátí zeminy pro ohumusování</t>
  </si>
  <si>
    <t>Zásyp sypaninou z jakékoliv horniny s uložením výkopku ve vrstvách bez zhutnění jam, šachet,  - rýh nebo kolem objektů v těchto vykopávkách</t>
  </si>
  <si>
    <t>Osazení stojatího obrubníku betonového s opěrou (betonového silničního nebo chodníkového obrubníku) - do lože z betonu C20/25-XF3 (popř. C20/25 n XF3)</t>
  </si>
  <si>
    <t>(CZ  F.1) - předpokládaná životnost 50 let XC3 - stupeň vlivu prostředí - koroze vlivem karbonizace - středně mokré, vlhké  cena platí pro konzistence S3 a S3č</t>
  </si>
  <si>
    <t>V položce započteno: výkop jamky s odhozem výkopku na vzdálenost do 3 m, osazení sloupku do monolitického betonového základu, dodávka a osazení víčka ke sloupku.</t>
  </si>
  <si>
    <t>Dodávka a montáž sloupů ocelových, včetně základu z betonu C 20/25 XF3 - sloupek průměr 90 mm, výška min. 1000 m nad dlažbu, povrchová úprava vypalovanou barvou (šedá)</t>
  </si>
  <si>
    <t>Demontáž a montáž zastávky včetně vyspravení, nátěru, případné opravy do původního stavu - včetně uskladnění po dobu prací v položce je zahrnuto i ošetření a omytí přístřešku</t>
  </si>
  <si>
    <t>Montáž kabelů měděných do l kV bez ukončení, uložených volně sk. 1 - CYKY, NYM, NYY, YSLY - počtu a průřezu žil 2x1,5 až 6 mm2, 3x1,5 až 6 mm2, 4x1,5 až 4 mm2, 5x1,5 až 2,5 mm2, 7x1,5 až 2,5</t>
  </si>
  <si>
    <t>V položce není kalkulován poplatek za skládku pro vybouranou suť. Tyto náklady se oceňují individuálně podle místních podmínek. Orientační hmotnost vybouraných konstrukcí je 2,200 t/m3 konstrukce.</t>
  </si>
  <si>
    <t>Položka není určena pro rozebrání dlažeb uložených do betonového lože a pro rozebrání dlažeb z mozaiky uložených do cementové malty.V položce nejsou zakalkulovány náklady na popř. nutné očištění vybouraných betonových dlaždic.</t>
  </si>
  <si>
    <t>V položce jsou zakalkulovány i náklady na dodání hmot pro lože a na dodání téhož materiálu na výplň spár. V položce nejsou zakalkulovány náklady na dodání dlažebních kostek, které se oceňuje ve specifikaci, ztratné se doporučuje ve výši 2%.</t>
  </si>
  <si>
    <t>Založení trávníku v rovině nebo ve svahu  do 1 : 5, doporučená spotřeba 3 dkg/m2. V položce jsou zakalkulovány náklady na první pokosení, naložení odpadu a odvezení do 20 km, se složením. V položce nejsou zakalkulovány náklady na vypletí a zalévání.</t>
  </si>
  <si>
    <t>V položce je zakalkulováno: zřízení uliční vpusti betonových dílců ze spodního dílu s odtokem DN 200 mm, středové a horní skruže, přechodového dílu, vyrovnávacího prstence a osazení vtokové mříže s kalovým košem.  Měrnou jednotkou je kus. Výška celé uliční vpusti je 1,6 m.</t>
  </si>
  <si>
    <t>Položka je určena i pro odstranění podkladů nebo krytů ze zemin stabilizovaných vápnem. Pro volbu položky z hlediska množství se uvažuje každá souvisle odstraňovaná plocha krytu nebo podkladu stejného druhu samostatně.Odstraňuje-li se několik vrstev vozovky najednou, jednotlivé vrstvy se oceňují každá samostatně.</t>
  </si>
  <si>
    <t>1. Ceny uvedené v souboru cen lze po dohodě upravit.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t>
  </si>
  <si>
    <t>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t>
  </si>
  <si>
    <t>Od CÚ 2015/ II. není v jednotkové ceně započteno řezání dlaždic!!! Rozpočtuje se samostatnou položkou 596 29-1113.R00 Řezání zámkové dlažby tl. 80 mm. V položce jsou zakalkulovány i náklady na dodání hmot pro lože a na dodání materiálu na výplň spár. V položce nejsou zakalkulovány náklady na dodání zámkové dlažby, která se oceňuje ve specifikaci, ztratné se doporučuje ve výši 1%.</t>
  </si>
  <si>
    <t>Od CÚ 2015/ II. není v jednotkové ceně započteno řezání dlaždic!!! Rozpočtuje se samostatnou položkou 596 29-1111.R00 Řezání zámkové dlažby tl. 60 mm. V položce jsou zakalkulovány i náklady na dodání hmot pro lože a na dodání materiálu na výplň spár. V položce nejsou zakalkulovány náklady na dodání zámkové dlažby, která se oceňuje ve specifikaci, ztratné se doporučuje ve výši 1 %.</t>
  </si>
  <si>
    <t>Typy a provedení dopravního značení jsou v souladu s příslušným zákonem a vyhláškou č. 30/2001 Sb. a jsou schváleny Ministerstvem dopravy a spojů k používání na pozemních komunikacích.  IJ - Informativní dopravní značka jiná EG - Enginner Grade - reflexní fólie tř. 1  štít z pozinkovaného plechu s dvojitým ohybem okraje po celém obvodu značky retroreflexní fólie  I. třídy 3M EG nebo podobná, záruka 7 let</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</si>
  <si>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</si>
  <si>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BEZBARIÉROVÉ OBRUBNÍKY K ZASTÁVKÁM A NÁSTUPIŠTÍM MHD  Bezbariérové obrubníky jsou technicky výjimečným řešením autobusových zastávek.  Jedná se o systém metrových prefabrikovaných prvků sestavených do příslušné skladby tak, aby bylo zajištěno především bezpečné, plynulé a rychlejší odbavení cestujících oproti klasickým typům zastávek.  Samozřejmostí je zajištění bezbariérového přístupu do vozu pro občany se sníženou schopností pohybu.  Prvek vyniká vysokou odolností vůči agresivnímu slanému prostředí.</t>
  </si>
  <si>
    <t>Dopravní značka upravující přednost - retroreflexní fólie tř. 2  Soubor všech značek, patřící do této kategorie Značky upravující přednost #39;amp;quot;Stůj, dej přednost v jízdě!#39;amp;quot; (č. P 6), která označuje vedlejší pozemní komunikaci; značky se může užít i uvnitř větší nebo složitější křižovatky, kde  se řidiči přikazuje, opakuje nebo zdůrazňuje povinnost dát přednost v jízdě a kde je řidič povinen zastavit vozidlo; značky č. P 6 se užívá též  před železničním přejezdem v případě, kdy je nutno přikázat řidiči zastavení vozidla</t>
  </si>
  <si>
    <t>BEZBARIÉROVÉ OBRUBNÍKY K ZASTÁVKÁM A NÁSTUPIŠTÍM MHD - přechod na silniční obrubník CSB - H25  Bezbariérové obrubníky jsou technicky výjimečným řešením autobusových zastávek.  Jedná se o systém metrových prefabrikovaných prvků sestavených do příslušné skladby tak, aby bylo zajištěno především bezpečné, plynulé a rychlejší odbavení cestujících oproti klasickým typům zastávek.  Samozřejmostí je zajištění bezbariérového přístupu do vozu pro občany se sníženou schopností pohybu.  Prvek vyniká vysokou odolností vůči agresivnímu slanému prostředí.</t>
  </si>
  <si>
    <t>Tato užitečná specializovaná dlažba s výrazně tvarovaným povrchem HOLLAND SLP je určena jako doplněk ke všem typům zpevněných ploch tam, kde je nutno vést nevidomé a slabozraké spoluobčany určitým směrem, nebo je upozornit na změnu směru, přechod pro chodce, zastávku MHD, na vchod do budovy apod. Speciálně upravený povrch dlažby s výstupky je jednoznačně a nezaměnitelně zjistitelný hmatově – holí - i nášlapem, proto může pomoci při budování vodících pruhů a signálních pásů v rámci běžného dláždění pro chodce.  dodáváno včetně půlek (případně krajovek) Impregnace Protect System IN</t>
  </si>
  <si>
    <t>COMCON® CDR jsou hladké dlaždice určené především pro lemování signálních, varovných a hmatných pásů pro zrakově postižené v šíři nejméně 250 mm k dosažení funkčního hmatového kontrastu vyžadovaného vyhláškou č. 398/2009 Sb.  Pevnost  v  tlaku  &gt; 80,0 MPa  Pevnost v tahu za ohybu  &gt; 18,0 MPa  Pevnost v tahu  &gt; 12,0 MPa  Modul pružnosti  15 000 MPa  Spec. hmotnost  2 200 – 2 240 kg/m3  Odolnost obrusu podle Böhma cm2 / cm2  pod 0,15  Součinitel mrazuvzdornosti T150  0,99 – 1,00  Odolnost posypovým solím  neomezená  Odolnost atmosférickým vlivům  neomezená  Nasákavost  pod 0,05 %  Součinitel tření  &gt; 0,6</t>
  </si>
  <si>
    <t>Netkaná geotextilie zpevněná vpichováním ze 100% z polypropylenu se separační, ochranou, filtrační a zpevňovací funkcí.  Použití v pozemním stavitelství při výstavbě střech, zakládání staveb a výstavbě drenáží, v silničním a železničním stavitelství při výstavbě silničních a železničních násypů, zajišťování svahů, při výstavbě tunelů a drenážních systémů, ve vodním stavitelství při výstavbě nádrží, kanálů a rybníků, pro zajišťování hrází a břehů, při výstavbě ekologických staveb a skládek TKO.  Základní vlastnosti textilie FILTEK: odolává plísním, bakteriím a běžným chemikáliím, nemá negativní vliv na kvalitu pitné vody.</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</si>
  <si>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 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</si>
  <si>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V položce je obsaženo i uložení na dočasnou skládku v příslušné vzdálenosti, pokud na 1 m2 skládky nepřipadá více jak 2 m3 ornice. V opačném případě se uložení musí dokalkulovat. STANDARDY KONSTRUKCÍ Obsah standardu je popsán následujícími technickými a kvalitativními parametry.  Odstranění travin, rákosu ruderálního porostu, stařiny, zřízení protipožárních pásů a kosení ve vegetačním období s ponecháním na místě Odstraněním travin a rákosu se rozumí ruční posekání travin, rákosu a také všech zemědělských plodin, ruderálního porostu, stařiny apod. kosou. Obsahem standardu je pro odstranění travin ruční posekání trávy a rákosu se shrabání hráběmi a odnosem 50 m a uložením na hromady, pro odstranění ruderálního porostu a odstranění stařiny kosení, naložení shrabků, odvoz do 20 km a složení, pro protipožární pásy srýpnutí organického půdního krytu až na minerální půdu, vykopání a odhrabání organických látek a jejich odstranění na vzdálenost do 2 m, pro odstranění rákosu, plazivého rostlinstva a bodláčí práce při hloubce vody do 300 mm, vybrání a svázání prutů pro průmyslové účely do snopků vázacím drátem a odklizení a uložení až na vzdálenost do 20 m od kraje hladiny v dané době, pro vytrhání bodláčí uložení na hromady mimo pěstované travní plochy a spálení po seschnutí Popis standardu musí vymezit druh traviny, hustotu porostu a kosenou plochu.  Celoplošné vyžínání buřeně v lesních výsadbách Celoplošným vyžínáním buřeně v lesních výsadbách se rozumí odstranění maliní, ostružiní, křovin apod. Obsahem standardu je kosení, shrabání a složení do hromad  Odstranění křovin a stromů s odstraněním nebo ponecháním kořenů, seřezání vrbového proutí, prořezávka porostů.  Odstraněním křovin a stromů s odstraněním nebo ponecháním kořenů, seřezání vrbového proutí, prořezávka porostů a spálení křovin větví a stromů se rozumí odstranění křovin a stromů o průměru kmene do 100 mm, seřezávka vrbového proutí na vegetačních zpevněních, prořezávka porostů, spálení křovin, větví a stromů a odstranění pařezů odfrézováním. Obsahem standardu je: odstranění keřovitého porostu a seřezání vrbového proutí na vegetačních zpevněních (křoviny a stromky o průměru kmenů do 5 cm) ruční pilkou nebo sekerkou nad 5 cm motorovou pilou s odstraněním kořenů a složením do hromad do vzdálenosti 20 m ( průměrný počet stromků nebo keřů na 1 m2: řídký porost 1 ks, středně hustý 3 ks, hustý přes 3 ks), prořezávka porostů, výběr, prořezání a ponechání vytěženého nehroubí na místě, spálení odstraněných křovin, přihrnování křovin, očištění spáleniště, uložení popela a zbytků na hromadu, odstranění pařezů pojezdem traktoru s frézou na pařezy, nutné přemístění a uložení na hromady na vzdálenost do50 m nebo naložení na dopravní prostředek do sklonu terénu 1 : 5.</t>
  </si>
  <si>
    <t>Jméno : Ing. Jana Friedrichová</t>
  </si>
  <si>
    <t>Datum : 13. 5. 2019</t>
  </si>
  <si>
    <t>&gt;&gt;  skryté sloupce  &lt;&lt;</t>
  </si>
  <si>
    <t>{4051e555-486c-409e-81a1-9209b2a68b84}</t>
  </si>
  <si>
    <t>2</t>
  </si>
  <si>
    <t>KRYCÍ LIST SOUPISU PRACÍ</t>
  </si>
  <si>
    <t>v ---  níže se nacházejí doplnkové a pomocné údaje k sestavám  --- v</t>
  </si>
  <si>
    <t>False</t>
  </si>
  <si>
    <t>Stavba:</t>
  </si>
  <si>
    <t>Objekt:</t>
  </si>
  <si>
    <t>MP1 - SO 101_N Rekonstrukce chodníku II/324 - méněpráce</t>
  </si>
  <si>
    <t>KSO:</t>
  </si>
  <si>
    <t/>
  </si>
  <si>
    <t>CC-CZ:</t>
  </si>
  <si>
    <t>Místo:</t>
  </si>
  <si>
    <t xml:space="preserve"> </t>
  </si>
  <si>
    <t>Datum:</t>
  </si>
  <si>
    <t>Zadavatel:</t>
  </si>
  <si>
    <t>IČ:</t>
  </si>
  <si>
    <t>DIČ:</t>
  </si>
  <si>
    <t>Zhotovitel:</t>
  </si>
  <si>
    <t>HALKO stavební společnost, s.r.o.</t>
  </si>
  <si>
    <t>Projektant:</t>
  </si>
  <si>
    <t>Zpracovatel:</t>
  </si>
  <si>
    <t>Poznámka:</t>
  </si>
  <si>
    <t>Cena bez DPH</t>
  </si>
  <si>
    <t>Základ daně</t>
  </si>
  <si>
    <t>Sazba daně</t>
  </si>
  <si>
    <t>Výše daně</t>
  </si>
  <si>
    <t>základní</t>
  </si>
  <si>
    <t>snížená</t>
  </si>
  <si>
    <t>zákl. přenesená</t>
  </si>
  <si>
    <t>sníž. přenesená</t>
  </si>
  <si>
    <t>nulová</t>
  </si>
  <si>
    <t>v</t>
  </si>
  <si>
    <t>CZK</t>
  </si>
  <si>
    <t>Datum a podpis:</t>
  </si>
  <si>
    <t>Razítko</t>
  </si>
  <si>
    <t>Objednavatel</t>
  </si>
  <si>
    <t>Zhotovitel</t>
  </si>
  <si>
    <t>REKAPITULACE ČLENĚNÍ SOUPISU PRACÍ</t>
  </si>
  <si>
    <t>Kód dílu - Popis</t>
  </si>
  <si>
    <t>Cena celkem [CZK]</t>
  </si>
  <si>
    <t>Náklady ze soupisu prací</t>
  </si>
  <si>
    <t>-1</t>
  </si>
  <si>
    <t>D1-1 - Výměna obrub ve vjezdech - odpočet</t>
  </si>
  <si>
    <t>SOUPIS PRACÍ</t>
  </si>
  <si>
    <t>PČ</t>
  </si>
  <si>
    <t>Množství</t>
  </si>
  <si>
    <t>J.cena [CZK]</t>
  </si>
  <si>
    <t>Cenová soustava</t>
  </si>
  <si>
    <t>J. Nh [h]</t>
  </si>
  <si>
    <t>Nh celkem [h]</t>
  </si>
  <si>
    <t>J. hmotnost [t]</t>
  </si>
  <si>
    <t>Hmotnost celkem [t]</t>
  </si>
  <si>
    <t>J. suť [t]</t>
  </si>
  <si>
    <t>Suť Celkem [t]</t>
  </si>
  <si>
    <t>Náklady soupisu celkem</t>
  </si>
  <si>
    <t>D</t>
  </si>
  <si>
    <t>D1-1</t>
  </si>
  <si>
    <t>Výměna obrub ve vjezdech - odpočet</t>
  </si>
  <si>
    <t>1</t>
  </si>
  <si>
    <t>0</t>
  </si>
  <si>
    <t>ROZPOCET</t>
  </si>
  <si>
    <t>152</t>
  </si>
  <si>
    <t>8</t>
  </si>
  <si>
    <t>4</t>
  </si>
  <si>
    <t>998448103</t>
  </si>
  <si>
    <t>{20b293ac-df0a-4431-9be8-e30ec86a5b6f}</t>
  </si>
  <si>
    <t xml:space="preserve">VP2 - SO 101_N Rekonstrukce chodníku II/324 - vícepráce </t>
  </si>
  <si>
    <t>D1-1 - Odvodnění vjezdů</t>
  </si>
  <si>
    <t xml:space="preserve">    1 - Zemní práce</t>
  </si>
  <si>
    <t xml:space="preserve">    4 - Vodorovné konstrukce</t>
  </si>
  <si>
    <t xml:space="preserve">    8 - Trubní vedení</t>
  </si>
  <si>
    <t xml:space="preserve">    9 - Ostatní konstrukce a práce, bourání</t>
  </si>
  <si>
    <t>D1-2 - Vjezd k čp.89 a prodloužení chodníku</t>
  </si>
  <si>
    <t xml:space="preserve">    D11 - 21: Úprava podloží a základové spáry</t>
  </si>
  <si>
    <t xml:space="preserve">    D12 - 56: Podkladní vrstvy komunikací a zpevněných ploch</t>
  </si>
  <si>
    <t xml:space="preserve">    D13 - 59: Dlažby a předlažby pozemních komunikací a zpevněných ploch</t>
  </si>
  <si>
    <t xml:space="preserve">    D17 - 91: Doplňující konstrukce a práce na pozemních komunikacích a zpevněných plochách</t>
  </si>
  <si>
    <t>D1-3 - Uliční vpusti včetně napojení</t>
  </si>
  <si>
    <t xml:space="preserve">    D14 - 87: Potrubí z trub plastických, skleněných a čedičových</t>
  </si>
  <si>
    <t xml:space="preserve">    D15 - 89: Trubní vedení</t>
  </si>
  <si>
    <t>D1-4 - Autobusová zastávka</t>
  </si>
  <si>
    <t xml:space="preserve">    D23 - 57: Kryty štěrkových a živičných pozemních komunikací a zpevněných ploch</t>
  </si>
  <si>
    <t>D1-5 - Výměna obrub ve vjezdech - přípočet</t>
  </si>
  <si>
    <t xml:space="preserve">D1-6 - Vstup k čp.31 </t>
  </si>
  <si>
    <t>Odvodnění vjezdů</t>
  </si>
  <si>
    <t>Zemní práce</t>
  </si>
  <si>
    <t>K</t>
  </si>
  <si>
    <t>2097246536</t>
  </si>
  <si>
    <t>VV</t>
  </si>
  <si>
    <t>"žlab"73*0,4*0,3</t>
  </si>
  <si>
    <t>True</t>
  </si>
  <si>
    <t>"potrubí" 100*0,4*0,4</t>
  </si>
  <si>
    <t>Součet</t>
  </si>
  <si>
    <t>-2033139072</t>
  </si>
  <si>
    <t>24,76*0,3</t>
  </si>
  <si>
    <t>3</t>
  </si>
  <si>
    <t>-1443847997</t>
  </si>
  <si>
    <t>662821838</t>
  </si>
  <si>
    <t>24,76*9</t>
  </si>
  <si>
    <t>5</t>
  </si>
  <si>
    <t>-265450542</t>
  </si>
  <si>
    <t>6</t>
  </si>
  <si>
    <t>37034250</t>
  </si>
  <si>
    <t>7</t>
  </si>
  <si>
    <t>1779912287</t>
  </si>
  <si>
    <t>Vodorovné konstrukce</t>
  </si>
  <si>
    <t>-594734032</t>
  </si>
  <si>
    <t>100*0,4*0,1</t>
  </si>
  <si>
    <t>Trubní vedení</t>
  </si>
  <si>
    <t>9</t>
  </si>
  <si>
    <t>871263121</t>
  </si>
  <si>
    <t>Montáž kanalizačního potrubí z PVC těsněné gumovým kroužkem otevřený výkop sklon do 20 % DN 110</t>
  </si>
  <si>
    <t>167849572</t>
  </si>
  <si>
    <t>99,6</t>
  </si>
  <si>
    <t>10</t>
  </si>
  <si>
    <t>286113020</t>
  </si>
  <si>
    <t>trubka kanalizační plastová KGEM-DN 110x1000 mm SN4</t>
  </si>
  <si>
    <t>-798438013</t>
  </si>
  <si>
    <t>11</t>
  </si>
  <si>
    <t>877265211</t>
  </si>
  <si>
    <t>Montáž tvarovek z tvrdého PVC-systém KG DN 100</t>
  </si>
  <si>
    <t>-1264277340</t>
  </si>
  <si>
    <t>12</t>
  </si>
  <si>
    <t>286113510</t>
  </si>
  <si>
    <t>kolena kanalizace plastové DN110</t>
  </si>
  <si>
    <t>-1041659108</t>
  </si>
  <si>
    <t>13</t>
  </si>
  <si>
    <t>286113900</t>
  </si>
  <si>
    <t>odbočka kanalizační plastová s hrdlem KGEA-150/110/45°</t>
  </si>
  <si>
    <t>452558050</t>
  </si>
  <si>
    <t>14</t>
  </si>
  <si>
    <t>286115680</t>
  </si>
  <si>
    <t>objímka převlečná kanalizace plastové KGU DN 100-150</t>
  </si>
  <si>
    <t>-1598878089</t>
  </si>
  <si>
    <t>15</t>
  </si>
  <si>
    <t>899623141</t>
  </si>
  <si>
    <t xml:space="preserve">Obetonování potrubí nebo zdiva stok betonem prostým </t>
  </si>
  <si>
    <t>-1234776039</t>
  </si>
  <si>
    <t>100*0,4*(0,4-0,1)</t>
  </si>
  <si>
    <t>16</t>
  </si>
  <si>
    <t>1774305791</t>
  </si>
  <si>
    <t>Ostatní konstrukce a práce, bourání</t>
  </si>
  <si>
    <t>17</t>
  </si>
  <si>
    <t>935113111</t>
  </si>
  <si>
    <t>Osazení odvodňovacího polymerbetonového žlabu s krycím roštem šířky do 200 mm</t>
  </si>
  <si>
    <t>-2131674827</t>
  </si>
  <si>
    <t>18</t>
  </si>
  <si>
    <t>592270061</t>
  </si>
  <si>
    <t>Odvodňovací žlab polymerbetonový 100/133/155 včetně litinového roštu C250</t>
  </si>
  <si>
    <t>-702775623</t>
  </si>
  <si>
    <t>D1-2</t>
  </si>
  <si>
    <t>Vjezd k čp.89 a prodloužení chodníku</t>
  </si>
  <si>
    <t>19</t>
  </si>
  <si>
    <t>1971250392</t>
  </si>
  <si>
    <t>"vjezd" 4,8*2,8*0,62</t>
  </si>
  <si>
    <t>"chodník" 2*1,5*0,5</t>
  </si>
  <si>
    <t>20</t>
  </si>
  <si>
    <t>1547346883</t>
  </si>
  <si>
    <t>9,833*0,3</t>
  </si>
  <si>
    <t>21</t>
  </si>
  <si>
    <t>-1990934902</t>
  </si>
  <si>
    <t>22</t>
  </si>
  <si>
    <t>-1401689166</t>
  </si>
  <si>
    <t>9,833*9</t>
  </si>
  <si>
    <t>23</t>
  </si>
  <si>
    <t>1502453282</t>
  </si>
  <si>
    <t>24</t>
  </si>
  <si>
    <t>1216923916</t>
  </si>
  <si>
    <t>25</t>
  </si>
  <si>
    <t>-2081624783</t>
  </si>
  <si>
    <t>26</t>
  </si>
  <si>
    <t>-1526111631</t>
  </si>
  <si>
    <t>27</t>
  </si>
  <si>
    <t>508058333</t>
  </si>
  <si>
    <t>D11</t>
  </si>
  <si>
    <t>28</t>
  </si>
  <si>
    <t>-1664813062</t>
  </si>
  <si>
    <t>"vjezd" 4,8*2,8*1,1</t>
  </si>
  <si>
    <t>"chodník" 2*1,5*1,1</t>
  </si>
  <si>
    <t>29</t>
  </si>
  <si>
    <t>694432277</t>
  </si>
  <si>
    <t>18,084*1,2</t>
  </si>
  <si>
    <t>D12</t>
  </si>
  <si>
    <t>1853900677</t>
  </si>
  <si>
    <t>2*1,5</t>
  </si>
  <si>
    <t>31</t>
  </si>
  <si>
    <t>1690410552</t>
  </si>
  <si>
    <t>2*1,5*1,1</t>
  </si>
  <si>
    <t>4,8*2,8*1,1</t>
  </si>
  <si>
    <t>32</t>
  </si>
  <si>
    <t>564871111R00.1</t>
  </si>
  <si>
    <t>-1682334632</t>
  </si>
  <si>
    <t>4,8*2,8</t>
  </si>
  <si>
    <t>D13</t>
  </si>
  <si>
    <t>33</t>
  </si>
  <si>
    <t>1474846214</t>
  </si>
  <si>
    <t>34</t>
  </si>
  <si>
    <t>-886871038</t>
  </si>
  <si>
    <t>3*1,04</t>
  </si>
  <si>
    <t>35</t>
  </si>
  <si>
    <t>-1531528013</t>
  </si>
  <si>
    <t>36</t>
  </si>
  <si>
    <t>-347555812</t>
  </si>
  <si>
    <t>(13,44-1,92)*1,04</t>
  </si>
  <si>
    <t>37</t>
  </si>
  <si>
    <t>-802055845</t>
  </si>
  <si>
    <t>1,92*1,04</t>
  </si>
  <si>
    <t>D17</t>
  </si>
  <si>
    <t>38</t>
  </si>
  <si>
    <t>-87750476</t>
  </si>
  <si>
    <t>11+5+1+1</t>
  </si>
  <si>
    <t>39</t>
  </si>
  <si>
    <t>-918647842</t>
  </si>
  <si>
    <t>11*1,05</t>
  </si>
  <si>
    <t>40</t>
  </si>
  <si>
    <t>592175100</t>
  </si>
  <si>
    <t>obrubník betonový silniční nájezdový 100x15x15 cm</t>
  </si>
  <si>
    <t>-1005430344</t>
  </si>
  <si>
    <t>5*1,05</t>
  </si>
  <si>
    <t>41</t>
  </si>
  <si>
    <t>592175110</t>
  </si>
  <si>
    <t>obrubník betonový silniční přechodový levý,pravý 100x15x15/25 cm</t>
  </si>
  <si>
    <t>659126800</t>
  </si>
  <si>
    <t>2*1,05</t>
  </si>
  <si>
    <t>D1-3</t>
  </si>
  <si>
    <t>Uliční vpusti včetně napojení</t>
  </si>
  <si>
    <t>42</t>
  </si>
  <si>
    <t>1450787705</t>
  </si>
  <si>
    <t>6,5*0,4*0,5</t>
  </si>
  <si>
    <t>43</t>
  </si>
  <si>
    <t>1537627758</t>
  </si>
  <si>
    <t>1,3*0,3</t>
  </si>
  <si>
    <t>44</t>
  </si>
  <si>
    <t>-1030726043</t>
  </si>
  <si>
    <t>45</t>
  </si>
  <si>
    <t>917629912</t>
  </si>
  <si>
    <t>1,3*9</t>
  </si>
  <si>
    <t>46</t>
  </si>
  <si>
    <t>-1458277842</t>
  </si>
  <si>
    <t>47</t>
  </si>
  <si>
    <t>1284011389</t>
  </si>
  <si>
    <t>48</t>
  </si>
  <si>
    <t>-681220181</t>
  </si>
  <si>
    <t>49</t>
  </si>
  <si>
    <t>-535606127</t>
  </si>
  <si>
    <t>50</t>
  </si>
  <si>
    <t>1428134271</t>
  </si>
  <si>
    <t>1,3*1,8</t>
  </si>
  <si>
    <t>D14</t>
  </si>
  <si>
    <t>51</t>
  </si>
  <si>
    <t>1242563209</t>
  </si>
  <si>
    <t>52</t>
  </si>
  <si>
    <t>364694626</t>
  </si>
  <si>
    <t>53</t>
  </si>
  <si>
    <t>877315211</t>
  </si>
  <si>
    <t>Montáž tvarovek z tvrdého PVC-systém KG DN 150</t>
  </si>
  <si>
    <t>12672047</t>
  </si>
  <si>
    <t>54</t>
  </si>
  <si>
    <t>286113610</t>
  </si>
  <si>
    <t>koleno kanalizace plastové KGB 150</t>
  </si>
  <si>
    <t>-445224154</t>
  </si>
  <si>
    <t>D15</t>
  </si>
  <si>
    <t>55</t>
  </si>
  <si>
    <t>R4</t>
  </si>
  <si>
    <t>Zřízení uliční vpusti z beton.dílců a mříže 500x500 včetně dodávky materiálu</t>
  </si>
  <si>
    <t>-555720972</t>
  </si>
  <si>
    <t>56</t>
  </si>
  <si>
    <t>R1</t>
  </si>
  <si>
    <t>Zednické přípomoce (odlážení mříží uličních vpustí)</t>
  </si>
  <si>
    <t>-42914317</t>
  </si>
  <si>
    <t>D1-4</t>
  </si>
  <si>
    <t>Autobusová zastávka</t>
  </si>
  <si>
    <t>57</t>
  </si>
  <si>
    <t>Rozrytí krytu,kamenivo bez zhut., se živič.pojivem</t>
  </si>
  <si>
    <t>1803005605</t>
  </si>
  <si>
    <t>58</t>
  </si>
  <si>
    <t>168849522</t>
  </si>
  <si>
    <t>52*0,12</t>
  </si>
  <si>
    <t>59</t>
  </si>
  <si>
    <t>1938249342</t>
  </si>
  <si>
    <t>6,24*0,3</t>
  </si>
  <si>
    <t>60</t>
  </si>
  <si>
    <t>-706477872</t>
  </si>
  <si>
    <t>61</t>
  </si>
  <si>
    <t>1266334866</t>
  </si>
  <si>
    <t>6,24*9</t>
  </si>
  <si>
    <t>62</t>
  </si>
  <si>
    <t>-871288261</t>
  </si>
  <si>
    <t>63</t>
  </si>
  <si>
    <t>1831203831</t>
  </si>
  <si>
    <t>64</t>
  </si>
  <si>
    <t>-964558193</t>
  </si>
  <si>
    <t>65</t>
  </si>
  <si>
    <t>719214271</t>
  </si>
  <si>
    <t>66</t>
  </si>
  <si>
    <t>1928897996</t>
  </si>
  <si>
    <t>67</t>
  </si>
  <si>
    <t>-751344951</t>
  </si>
  <si>
    <t>11*9</t>
  </si>
  <si>
    <t>68</t>
  </si>
  <si>
    <t>-455863674</t>
  </si>
  <si>
    <t>69</t>
  </si>
  <si>
    <t>450331587</t>
  </si>
  <si>
    <t>D23</t>
  </si>
  <si>
    <t>70</t>
  </si>
  <si>
    <t>184461878</t>
  </si>
  <si>
    <t>71</t>
  </si>
  <si>
    <t>-555652854</t>
  </si>
  <si>
    <t>72</t>
  </si>
  <si>
    <t>-555934436</t>
  </si>
  <si>
    <t>73</t>
  </si>
  <si>
    <t>702196245</t>
  </si>
  <si>
    <t>74</t>
  </si>
  <si>
    <t>185600194</t>
  </si>
  <si>
    <t>D1-5</t>
  </si>
  <si>
    <t>Výměna obrub ve vjezdech - přípočet</t>
  </si>
  <si>
    <t>75</t>
  </si>
  <si>
    <t>-194617514</t>
  </si>
  <si>
    <t>53*1,05</t>
  </si>
  <si>
    <t>76</t>
  </si>
  <si>
    <t>1403249715</t>
  </si>
  <si>
    <t>13*2*1,05</t>
  </si>
  <si>
    <t>D1-6</t>
  </si>
  <si>
    <t xml:space="preserve">Vstup k čp.31 </t>
  </si>
  <si>
    <t>77</t>
  </si>
  <si>
    <t>R2</t>
  </si>
  <si>
    <t>vstup k vrátkům - 2 schody</t>
  </si>
  <si>
    <t>1761975290</t>
  </si>
  <si>
    <t>{4bd4288d-8b70-4a8c-9110-7506b2605336}</t>
  </si>
  <si>
    <t>MP4 - SO 101_U Rekonstrukce chodníku II/324 - méněpráce</t>
  </si>
  <si>
    <t>D1-1 - Změna dlažby COMCON - 200x200x80 rovná</t>
  </si>
  <si>
    <t xml:space="preserve">    D27 - Z99999: Ostatní materiál</t>
  </si>
  <si>
    <t>Změna dlažby COMCON - 200x200x80 rovná</t>
  </si>
  <si>
    <t>D27</t>
  </si>
  <si>
    <t>1923460192</t>
  </si>
  <si>
    <t>{956d4677-a860-4e82-af97-45f993dea347}</t>
  </si>
  <si>
    <t>VP5 - SO 101_U Rekonstrukce chodníku II/324 - vícepráce</t>
  </si>
  <si>
    <t xml:space="preserve">    Z99999 - Ostatní materiál</t>
  </si>
  <si>
    <t>Z99999</t>
  </si>
  <si>
    <t>Ostatní materiál</t>
  </si>
  <si>
    <t>592453261</t>
  </si>
  <si>
    <t>dlažba betonová 200x200x80 přírodní rovná</t>
  </si>
  <si>
    <t>550485228</t>
  </si>
  <si>
    <t>{92142408-54a4-4fe9-8a17-fe5c09eefeed}</t>
  </si>
  <si>
    <t>MP2 - SO 102_N Novostavba chodníku II/324 - méněpráce</t>
  </si>
  <si>
    <t>D2-1 - Výměna obrub ve vjezdech - odpočet</t>
  </si>
  <si>
    <t>D2-2 - Odpočet obrub podél silnice</t>
  </si>
  <si>
    <t>D2-3 - Změna dlažby COMCON - 200x200x80 rovná</t>
  </si>
  <si>
    <t>D2-1</t>
  </si>
  <si>
    <t>297</t>
  </si>
  <si>
    <t>-78*1,05</t>
  </si>
  <si>
    <t>D2-2</t>
  </si>
  <si>
    <t>Odpočet obrub podél silnice</t>
  </si>
  <si>
    <t>295</t>
  </si>
  <si>
    <t>129643006</t>
  </si>
  <si>
    <t>1928960150</t>
  </si>
  <si>
    <t>-13*1,05</t>
  </si>
  <si>
    <t>D2-3</t>
  </si>
  <si>
    <t>267</t>
  </si>
  <si>
    <t>1424848419</t>
  </si>
  <si>
    <t>{f1fa15e2-c627-41c6-ba85-80c0bba3b2b3}</t>
  </si>
  <si>
    <t xml:space="preserve">VP3 - SO 102_N  Novostavba chodníku II/324 - vícepráce </t>
  </si>
  <si>
    <t>D2-1 - Rozšíření vjezdu čp.43</t>
  </si>
  <si>
    <t>D2-2 - Napojení střešních svodů</t>
  </si>
  <si>
    <t>D2-3 - Výměna obrub ve vjezdech - přípočet</t>
  </si>
  <si>
    <t>D2-4 - Vsak</t>
  </si>
  <si>
    <t xml:space="preserve">    2 - Zakládání</t>
  </si>
  <si>
    <t>D2-5 - Změna dlažby COMCON - 200x200x80 rovná</t>
  </si>
  <si>
    <t>D2-6 - Vjezd k OÚ a chodníček</t>
  </si>
  <si>
    <t>Rozšíření vjezdu čp.43</t>
  </si>
  <si>
    <t>"vjezd" 1,8*7,5*0,62</t>
  </si>
  <si>
    <t>8,37*0,3</t>
  </si>
  <si>
    <t>8,37*9</t>
  </si>
  <si>
    <t>1242815756</t>
  </si>
  <si>
    <t>"vjezd" 1,8*7,5*1,1</t>
  </si>
  <si>
    <t>14,85*1,2</t>
  </si>
  <si>
    <t>1,8*7,5*1,1</t>
  </si>
  <si>
    <t>1,8*7,5</t>
  </si>
  <si>
    <t>13,5*1,04</t>
  </si>
  <si>
    <t>Napojení střešních svodů</t>
  </si>
  <si>
    <t>132201101</t>
  </si>
  <si>
    <t>Hloubení rýh š do 600 mm v hornině tř. 3 objemu do 100 m3 - ručně</t>
  </si>
  <si>
    <t>-1699199048</t>
  </si>
  <si>
    <t>17,5*0,3*0,4</t>
  </si>
  <si>
    <t>132201109</t>
  </si>
  <si>
    <t>Příplatek za lepivost k hloubení rýh š do 600 mm v hornině tř. 3</t>
  </si>
  <si>
    <t>-1542783600</t>
  </si>
  <si>
    <t>2,1*0,3</t>
  </si>
  <si>
    <t>-1040999070</t>
  </si>
  <si>
    <t>1686157246</t>
  </si>
  <si>
    <t>2,1*9</t>
  </si>
  <si>
    <t>1082948922</t>
  </si>
  <si>
    <t>500239826</t>
  </si>
  <si>
    <t>1824765509</t>
  </si>
  <si>
    <t>-448263191</t>
  </si>
  <si>
    <t>1576211679</t>
  </si>
  <si>
    <t>2,1*1,8</t>
  </si>
  <si>
    <t>Montáž kanalizačního potrubí z PVC těsněné gumovým kroužkem otevřený výkop sklon do 20 % DN 110-125</t>
  </si>
  <si>
    <t>-1111812808</t>
  </si>
  <si>
    <t>13+4,5</t>
  </si>
  <si>
    <t>-740964991</t>
  </si>
  <si>
    <t>286113070</t>
  </si>
  <si>
    <t>trubka kanalizace plastová KGEM-125x1000 mm SN4</t>
  </si>
  <si>
    <t>847864493</t>
  </si>
  <si>
    <t>Montáž tvarovek z tvrdého PVC-systém KG DN 100-125</t>
  </si>
  <si>
    <t>-431460871</t>
  </si>
  <si>
    <t>286991</t>
  </si>
  <si>
    <t>dodávka tvarovek DN 100-125 (kolena, odbočky)</t>
  </si>
  <si>
    <t>102145039</t>
  </si>
  <si>
    <t>721242116</t>
  </si>
  <si>
    <t>Lapač střešních splavenin DN 100-125 (dodávka a montáž)</t>
  </si>
  <si>
    <t>-1168683618</t>
  </si>
  <si>
    <t>493580733</t>
  </si>
  <si>
    <t>56*1,05</t>
  </si>
  <si>
    <t>11*2*1,05</t>
  </si>
  <si>
    <t>D2-4</t>
  </si>
  <si>
    <t>Vsak</t>
  </si>
  <si>
    <t>131203101</t>
  </si>
  <si>
    <t>Hloubení jámy pro vsak hor. tř.3-4</t>
  </si>
  <si>
    <t>402304936</t>
  </si>
  <si>
    <t>-459774962</t>
  </si>
  <si>
    <t>1282702070</t>
  </si>
  <si>
    <t>1*9</t>
  </si>
  <si>
    <t>176753180</t>
  </si>
  <si>
    <t>2018694994</t>
  </si>
  <si>
    <t>1727384186</t>
  </si>
  <si>
    <t>Zakládání</t>
  </si>
  <si>
    <t>211531111</t>
  </si>
  <si>
    <t>Výplň vsakovací jámy kamenivem hrubým drceným frakce 32/63 vč. dodávky kameniva</t>
  </si>
  <si>
    <t>1610256691</t>
  </si>
  <si>
    <t>211971110</t>
  </si>
  <si>
    <t>Výplň vsakovací jímy geotextilií vč. dodávky materiálu</t>
  </si>
  <si>
    <t>1729485191</t>
  </si>
  <si>
    <t>D2-5</t>
  </si>
  <si>
    <t>1193107921</t>
  </si>
  <si>
    <t>D2-6</t>
  </si>
  <si>
    <t>Vjezd k OÚ a chodníček</t>
  </si>
  <si>
    <t>-943429953</t>
  </si>
  <si>
    <t>"bourání betonu" 33*0,2</t>
  </si>
  <si>
    <t>420046713</t>
  </si>
  <si>
    <t>6,6*2,2</t>
  </si>
  <si>
    <t>-345684543</t>
  </si>
  <si>
    <t>14,52*9</t>
  </si>
  <si>
    <t>1153912858</t>
  </si>
  <si>
    <t>725582376</t>
  </si>
  <si>
    <t>-949206435</t>
  </si>
  <si>
    <t>"vjezd" 33*0,42</t>
  </si>
  <si>
    <t>"chodníček" 1,3*2*0,5</t>
  </si>
  <si>
    <t>120353186</t>
  </si>
  <si>
    <t>15,16*0,3</t>
  </si>
  <si>
    <t>-335248041</t>
  </si>
  <si>
    <t>-1840651499</t>
  </si>
  <si>
    <t>15,16*9</t>
  </si>
  <si>
    <t>-1969796959</t>
  </si>
  <si>
    <t>2059828241</t>
  </si>
  <si>
    <t>1942128516</t>
  </si>
  <si>
    <t>475891899</t>
  </si>
  <si>
    <t>605455203</t>
  </si>
  <si>
    <t>1800461196</t>
  </si>
  <si>
    <t>"vjezd" 45,28*1,1</t>
  </si>
  <si>
    <t>"chodníček" 1,3*2*1,1</t>
  </si>
  <si>
    <t>191559357</t>
  </si>
  <si>
    <t>52,668*1,2</t>
  </si>
  <si>
    <t>1784512622</t>
  </si>
  <si>
    <t>"chodníček" 2*1,3</t>
  </si>
  <si>
    <t>1625614268</t>
  </si>
  <si>
    <t>(45,28+2,6)*1,1</t>
  </si>
  <si>
    <t>-1366074857</t>
  </si>
  <si>
    <t>"vjezd" 6,8*8-4,8*1,9</t>
  </si>
  <si>
    <t>-1190177437</t>
  </si>
  <si>
    <t>1,3*2</t>
  </si>
  <si>
    <t>-1866445141</t>
  </si>
  <si>
    <t>2,6*1,04</t>
  </si>
  <si>
    <t>-1317531332</t>
  </si>
  <si>
    <t>6,8*8-4,8*1,9</t>
  </si>
  <si>
    <t>-1587409991</t>
  </si>
  <si>
    <t>45,28*1,04</t>
  </si>
  <si>
    <t>538599203</t>
  </si>
  <si>
    <t>19+3</t>
  </si>
  <si>
    <t>-447022081</t>
  </si>
  <si>
    <t>22*1,05</t>
  </si>
  <si>
    <t>{10360ae3-f2ca-4faf-9b82-58efdcf0ad25}</t>
  </si>
  <si>
    <t xml:space="preserve">VP4 - SO 103_N  Novostavba chodníku II/324 - vícepráce </t>
  </si>
  <si>
    <t>D3-1 - Prodloužení obrubníků</t>
  </si>
  <si>
    <t>D3-2 - Napojení střešních svodů</t>
  </si>
  <si>
    <t>D3-1</t>
  </si>
  <si>
    <t>Prodloužení obrubníků</t>
  </si>
  <si>
    <t>-1612124908</t>
  </si>
  <si>
    <t>10,7*0,5</t>
  </si>
  <si>
    <t>1892255292</t>
  </si>
  <si>
    <t>11*0,4*0,3</t>
  </si>
  <si>
    <t>-1674912487</t>
  </si>
  <si>
    <t>1,32*0,3</t>
  </si>
  <si>
    <t>1853872132</t>
  </si>
  <si>
    <t>290650571</t>
  </si>
  <si>
    <t>1,32*9</t>
  </si>
  <si>
    <t>1054719810</t>
  </si>
  <si>
    <t>-273484633</t>
  </si>
  <si>
    <t>-677470134</t>
  </si>
  <si>
    <t>-2100435945</t>
  </si>
  <si>
    <t>1871077516</t>
  </si>
  <si>
    <t>1,13*9</t>
  </si>
  <si>
    <t>1617104485</t>
  </si>
  <si>
    <t>-1831072875</t>
  </si>
  <si>
    <t>2102786336</t>
  </si>
  <si>
    <t>2047746130</t>
  </si>
  <si>
    <t>10,7*1,05</t>
  </si>
  <si>
    <t>326502684</t>
  </si>
  <si>
    <t>1384376605</t>
  </si>
  <si>
    <t>-1009612219</t>
  </si>
  <si>
    <t>572340111</t>
  </si>
  <si>
    <t>Doasfaltování asfaltovým betonem ACO (AB) tl 50 mm</t>
  </si>
  <si>
    <t>1914934456</t>
  </si>
  <si>
    <t>D3-2</t>
  </si>
  <si>
    <t>3,63*0,3</t>
  </si>
  <si>
    <t>3,63*9</t>
  </si>
  <si>
    <t>3,63*1,8</t>
  </si>
  <si>
    <t>-205635524</t>
  </si>
  <si>
    <t>-556407958</t>
  </si>
  <si>
    <t>1201488503</t>
  </si>
  <si>
    <t>286992</t>
  </si>
  <si>
    <t>dodávka tvarovek DN 150 pro napojení svodů (kolena, odbočky, navrtávky)</t>
  </si>
  <si>
    <t>588304</t>
  </si>
  <si>
    <t>{a59d1e59-cf01-4a73-9f4d-10cab8475313}</t>
  </si>
  <si>
    <t>MP3 - SO 103_U Novostavba chodníku II/324 - méněpráce</t>
  </si>
  <si>
    <t>D3-1 - Výměna obrub ve vjezdech - odpočet</t>
  </si>
  <si>
    <t>D3-2 - Změna dlažby COMCON - 200x200x80 rovná</t>
  </si>
  <si>
    <t>492</t>
  </si>
  <si>
    <t>-407891722</t>
  </si>
  <si>
    <t>-49*1,05</t>
  </si>
  <si>
    <t>476</t>
  </si>
  <si>
    <t>134993172</t>
  </si>
  <si>
    <t>{9380a0e8-4e2a-4b5c-a29a-9ee53e57e10a}</t>
  </si>
  <si>
    <t>VP6 - SO 103_U Rekonstrukce chodníku II/324 - vícepráce</t>
  </si>
  <si>
    <t>D3-1 - Změna dlažby COMCON - 200x200x80 rovná</t>
  </si>
  <si>
    <t xml:space="preserve">    59 - Kryty pozemních komunikací, letišť a ploch dlážděné</t>
  </si>
  <si>
    <t>D3-2 - Výměna obrub ve vjezdech - přípočet</t>
  </si>
  <si>
    <t>Kryty pozemních komunikací, letišť a ploch dlážděné</t>
  </si>
  <si>
    <t>-617060998</t>
  </si>
  <si>
    <t>35*1,05</t>
  </si>
  <si>
    <t>906065789</t>
  </si>
  <si>
    <t>7*2*1,05</t>
  </si>
  <si>
    <t>Rekapitulace vícepráce a méněpráce</t>
  </si>
  <si>
    <t>Stavba: Chodník při silnici II/324 Podmoky</t>
  </si>
  <si>
    <t>Objednatel: Obec Podmoky</t>
  </si>
  <si>
    <t>Zhotovitel: HALKO stavební společnost, s.r.o.</t>
  </si>
  <si>
    <t xml:space="preserve">Dle SoD </t>
  </si>
  <si>
    <t>vícepráce</t>
  </si>
  <si>
    <t>méněpráce</t>
  </si>
  <si>
    <t>nová cena</t>
  </si>
  <si>
    <t>Vedlejší rozpočtové náklady</t>
  </si>
  <si>
    <t>SO 101_N: Rekonstrukce chodníku při II/324 - Neuznatelné</t>
  </si>
  <si>
    <t>SO 101_U: Rekonstrukce chodníku při II/324 - Uznatelné</t>
  </si>
  <si>
    <t>SO 102_N: Novostavba chodníku - II/324 - Neuznatelné</t>
  </si>
  <si>
    <t>SO 102_U: Novostavba chodníku - II/324 - Uznatelné</t>
  </si>
  <si>
    <t>SO 103_N: Novostavba chodníku - II/324 - Neuznatelné</t>
  </si>
  <si>
    <t>SO 103_U: Novostavba chodníku - II/324 - Uznatelné</t>
  </si>
  <si>
    <t>SO 305: Zatrubnění silničního příkopu Podmoky</t>
  </si>
  <si>
    <t>SO 402: Osvětlení přechodu pro chodce Podmoky</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</si>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</sst>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0&quot;.&quot;_);;;_(@_)"/>
    <numFmt numFmtId="165" formatCode="_(#,##0.0??;\-\ #,##0.0??;&quot;–&quot;???;_(@_)"/>
    <numFmt numFmtId="166" formatCode="_(#,##0.00_);[Red]\-\ #,##0.00_);&quot;–&quot;??;_(@_)"/>
    <numFmt numFmtId="167" formatCode="_(#,##0_);[Red]\-\ #,##0_);&quot;–&quot;??;_(@_)"/>
    <numFmt numFmtId="168" formatCode="_(#,##0.00000_);[Red]\-\ #,##0.00000_);&quot;–&quot;??;_(@_)"/>
    <numFmt numFmtId="169" formatCode="_(#,##0.0_);[Red]\-\ #,##0.0_);&quot;–&quot;??;_(@_)"/>
    <numFmt numFmtId="170" formatCode="#"/>
    <numFmt numFmtId="171" formatCode="dd\.mm\.yyyy"/>
    <numFmt numFmtId="172" formatCode="#,##0.00%"/>
    <numFmt numFmtId="173" formatCode="#,##0.00000"/>
    <numFmt numFmtId="174" formatCode="#,##0.000"/>
    <numFmt numFmtId="175" formatCode="#,##0.00_ ;\-#,##0.00\ "/>
  </numFmts>
  <fonts count="71" x14ac:knownFonts="1">
    <font>
      <sz val="10"/>
      <name val="Arial"/>
      <charset val="238"/>
    </font>
    <font>
      <sz val="10"/>
      <name val="Arial"/>
      <family val="2"/>
      <charset val="238"/>
    </font>
    <font>
      <sz val="11"/>
      <name val="Arial"/>
      <family val="2"/>
      <charset val="238"/>
    </font>
    <font>
      <sz val="14"/>
      <name val="Arial"/>
      <family val="2"/>
      <charset val="238"/>
    </font>
    <font>
      <sz val="10"/>
      <name val="Arial CE"/>
      <charset val="238"/>
    </font>
    <font>
      <b/>
      <sz val="18"/>
      <color theme="3"/>
      <name val="Cambria"/>
      <family val="2"/>
      <charset val="238"/>
      <scheme val="major"/>
    </font>
    <font>
      <b/>
      <i/>
      <sz val="1"/>
      <color theme="0"/>
      <name val="Calibri"/>
      <family val="2"/>
      <charset val="238"/>
      <scheme val="minor"/>
    </font>
    <font>
      <b/>
      <sz val="18"/>
      <color theme="3"/>
      <name val="Arial"/>
      <family val="2"/>
      <charset val="238"/>
    </font>
    <font>
      <sz val="10"/>
      <name val="Calibri"/>
      <family val="2"/>
      <charset val="238"/>
      <scheme val="minor"/>
    </font>
    <font>
      <b/>
      <sz val="12"/>
      <color indexed="25"/>
      <name val="Calibri"/>
      <family val="2"/>
      <charset val="238"/>
      <scheme val="minor"/>
    </font>
    <font>
      <b/>
      <sz val="11"/>
      <name val="Calibri"/>
      <family val="2"/>
      <charset val="238"/>
      <scheme val="minor"/>
    </font>
    <font>
      <b/>
      <sz val="9"/>
      <color indexed="18"/>
      <name val="Calibri"/>
      <family val="2"/>
      <charset val="238"/>
      <scheme val="minor"/>
    </font>
    <font>
      <sz val="9"/>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9"/>
      <color theme="4" tint="-0.249977111117893"/>
      <name val="Calibri"/>
      <family val="2"/>
      <charset val="238"/>
      <scheme val="minor"/>
    </font>
    <font>
      <b/>
      <sz val="10"/>
      <color theme="5" tint="-0.499984740745262"/>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18"/>
      <color theme="3"/>
      <name val="Calibri"/>
      <family val="2"/>
      <charset val="238"/>
      <scheme val="minor"/>
    </font>
    <font>
      <sz val="8"/>
      <name val="Calibri"/>
      <family val="2"/>
      <charset val="238"/>
      <scheme val="minor"/>
    </font>
    <font>
      <b/>
      <sz val="14"/>
      <name val="Calibri"/>
      <family val="2"/>
      <charset val="238"/>
      <scheme val="minor"/>
    </font>
    <font>
      <b/>
      <sz val="8"/>
      <name val="Calibri"/>
      <family val="2"/>
      <charset val="238"/>
      <scheme val="minor"/>
    </font>
    <font>
      <b/>
      <sz val="10"/>
      <name val="Calibri"/>
      <family val="2"/>
      <charset val="238"/>
      <scheme val="minor"/>
    </font>
    <font>
      <sz val="11"/>
      <name val="Calibri"/>
      <family val="2"/>
      <charset val="238"/>
      <scheme val="minor"/>
    </font>
    <font>
      <sz val="10"/>
      <color indexed="54"/>
      <name val="Calibri"/>
      <family val="2"/>
      <charset val="238"/>
      <scheme val="minor"/>
    </font>
    <font>
      <sz val="14"/>
      <name val="Calibri"/>
      <family val="2"/>
      <charset val="238"/>
      <scheme val="minor"/>
    </font>
    <font>
      <sz val="10"/>
      <color theme="5" tint="-0.499984740745262"/>
      <name val="Calibri"/>
      <family val="2"/>
      <charset val="238"/>
      <scheme val="minor"/>
    </font>
    <font>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b/>
      <sz val="10"/>
      <color rgb="FF000080"/>
      <name val="Calibri"/>
      <family val="2"/>
      <charset val="238"/>
      <scheme val="minor"/>
    </font>
    <font>
      <b/>
      <sz val="18"/>
      <color theme="4" tint="-0.499984740745262"/>
      <name val="Calibri"/>
      <family val="2"/>
      <charset val="238"/>
      <scheme val="minor"/>
    </font>
    <font>
      <b/>
      <sz val="14"/>
      <color theme="4" tint="-0.499984740745262"/>
      <name val="Calibri"/>
      <family val="2"/>
      <charset val="238"/>
      <scheme val="minor"/>
    </font>
    <font>
      <sz val="8"/>
      <name val="Arial CE"/>
      <family val="2"/>
    </font>
    <font>
      <sz val="8"/>
      <color rgb="FF3366FF"/>
      <name val="Arial CE"/>
    </font>
    <font>
      <b/>
      <sz val="14"/>
      <name val="Arial CE"/>
    </font>
    <font>
      <sz val="10"/>
      <color rgb="FF3366FF"/>
      <name val="Arial CE"/>
    </font>
    <font>
      <sz val="10"/>
      <color rgb="FF969696"/>
      <name val="Arial CE"/>
    </font>
    <font>
      <b/>
      <sz val="11"/>
      <name val="Arial CE"/>
    </font>
    <font>
      <sz val="10"/>
      <name val="Arial CE"/>
    </font>
    <font>
      <b/>
      <sz val="10"/>
      <name val="Arial CE"/>
    </font>
    <font>
      <b/>
      <sz val="12"/>
      <color rgb="FF960000"/>
      <name val="Arial CE"/>
    </font>
    <font>
      <sz val="8"/>
      <color rgb="FF969696"/>
      <name val="Arial CE"/>
    </font>
    <font>
      <b/>
      <sz val="12"/>
      <name val="Arial CE"/>
    </font>
    <font>
      <b/>
      <sz val="10"/>
      <color rgb="FF464646"/>
      <name val="Arial CE"/>
    </font>
    <font>
      <sz val="9"/>
      <name val="Arial CE"/>
    </font>
    <font>
      <b/>
      <sz val="12"/>
      <color rgb="FF800000"/>
      <name val="Arial CE"/>
    </font>
    <font>
      <sz val="12"/>
      <color rgb="FF003366"/>
      <name val="Arial CE"/>
    </font>
    <font>
      <sz val="9"/>
      <color rgb="FF969696"/>
      <name val="Arial CE"/>
    </font>
    <font>
      <sz val="8"/>
      <color rgb="FF960000"/>
      <name val="Arial CE"/>
    </font>
    <font>
      <b/>
      <sz val="8"/>
      <name val="Arial CE"/>
    </font>
    <font>
      <sz val="8"/>
      <color rgb="FF003366"/>
      <name val="Arial CE"/>
    </font>
    <font>
      <i/>
      <sz val="9"/>
      <color rgb="FF0000FF"/>
      <name val="Arial CE"/>
    </font>
    <font>
      <i/>
      <sz val="8"/>
      <color rgb="FF0000FF"/>
      <name val="Arial CE"/>
    </font>
    <font>
      <sz val="10"/>
      <color rgb="FF003366"/>
      <name val="Arial CE"/>
    </font>
    <font>
      <sz val="8"/>
      <color rgb="FF505050"/>
      <name val="Arial CE"/>
    </font>
    <font>
      <sz val="7"/>
      <color rgb="FF969696"/>
      <name val="Arial CE"/>
    </font>
    <font>
      <sz val="8"/>
      <color rgb="FFFF0000"/>
      <name val="Arial CE"/>
    </font>
    <font>
      <sz val="8"/>
      <name val="MS Sans Serif"/>
      <family val="2"/>
      <charset val="238"/>
    </font>
    <font>
      <b/>
      <sz val="12"/>
      <name val="Arial CE"/>
      <family val="2"/>
      <charset val="238"/>
    </font>
    <font>
      <b/>
      <sz val="10"/>
      <name val="Arial CE"/>
      <family val="2"/>
      <charset val="238"/>
    </font>
    <font>
      <sz val="9"/>
      <name val="Arial CE"/>
      <family val="2"/>
      <charset val="238"/>
    </font>
    <font>
      <sz val="9"/>
      <name val="MS Sans Serif"/>
      <family val="2"/>
      <charset val="238"/>
    </font>
    <font>
      <b/>
      <sz val="9"/>
      <name val="Arial CE"/>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rgb="FFFFFF66"/>
        <bgColor indexed="64"/>
      </patternFill>
    </fill>
    <fill>
      <patternFill patternType="solid">
        <fgColor rgb="FFC0C0C0"/>
      </patternFill>
    </fill>
    <fill>
      <patternFill patternType="solid">
        <fgColor rgb="FFD2D2D2"/>
      </patternFill>
    </fill>
  </fills>
  <borders count="68">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thin">
        <color indexed="8"/>
      </left>
      <right style="thin">
        <color indexed="8"/>
      </right>
      <top style="thin">
        <color indexed="8"/>
      </top>
      <bottom style="thin">
        <color indexed="8"/>
      </bottom>
      <diagonal/>
    </border>
  </borders>
  <cellStyleXfs count="6">
    <xf numFmtId="0" fontId="0" fillId="0" borderId="0"/>
    <xf numFmtId="0" fontId="5" fillId="0" borderId="0" applyNumberFormat="0" applyFill="0" applyBorder="0" applyAlignment="0" applyProtection="0"/>
    <xf numFmtId="0" fontId="4" fillId="0" borderId="0"/>
    <xf numFmtId="0" fontId="1" fillId="0" borderId="0"/>
    <xf numFmtId="0" fontId="40" fillId="0" borderId="0"/>
    <xf numFmtId="0" fontId="65" fillId="0" borderId="0" applyAlignment="0">
      <alignment vertical="top"/>
      <protection locked="0"/>
    </xf>
  </cellStyleXfs>
  <cellXfs count="358">
    <xf numFmtId="0" fontId="0" fillId="0" borderId="0" xfId="0"/>
    <xf numFmtId="0" fontId="2" fillId="0" borderId="0" xfId="0" applyFont="1"/>
    <xf numFmtId="0" fontId="1" fillId="0" borderId="0" xfId="0" applyFont="1"/>
    <xf numFmtId="0" fontId="6" fillId="0" borderId="0" xfId="0" applyFont="1" applyAlignment="1">
      <alignment horizontal="center" vertical="center"/>
    </xf>
    <xf numFmtId="0" fontId="7" fillId="0" borderId="0" xfId="1" applyFont="1"/>
    <xf numFmtId="0" fontId="7" fillId="0" borderId="0" xfId="1" applyFont="1" applyBorder="1"/>
    <xf numFmtId="0" fontId="1" fillId="0" borderId="0" xfId="0" applyFont="1" applyBorder="1"/>
    <xf numFmtId="0" fontId="3" fillId="0" borderId="0" xfId="0" applyFont="1"/>
    <xf numFmtId="0" fontId="3" fillId="0" borderId="0" xfId="0" applyFont="1" applyBorder="1"/>
    <xf numFmtId="164" fontId="6" fillId="0" borderId="0" xfId="0" applyNumberFormat="1" applyFont="1" applyAlignment="1" applyProtection="1">
      <alignment horizontal="center" vertical="center"/>
    </xf>
    <xf numFmtId="49" fontId="6" fillId="0" borderId="0" xfId="0" applyNumberFormat="1" applyFont="1" applyAlignment="1" applyProtection="1">
      <alignment horizontal="center" vertical="center"/>
    </xf>
    <xf numFmtId="49" fontId="6" fillId="0" borderId="0" xfId="0" applyNumberFormat="1" applyFont="1" applyAlignment="1" applyProtection="1">
      <alignment horizontal="center" vertical="center" wrapText="1"/>
    </xf>
    <xf numFmtId="165" fontId="6" fillId="0" borderId="0" xfId="0" applyNumberFormat="1" applyFont="1" applyFill="1" applyBorder="1" applyAlignment="1" applyProtection="1">
      <alignment horizontal="center" vertical="center"/>
    </xf>
    <xf numFmtId="166" fontId="6" fillId="0" borderId="0" xfId="0" applyNumberFormat="1" applyFont="1" applyAlignment="1" applyProtection="1">
      <alignment horizontal="center" vertical="center"/>
    </xf>
    <xf numFmtId="167" fontId="6" fillId="0" borderId="0" xfId="0" applyNumberFormat="1" applyFont="1" applyAlignment="1" applyProtection="1">
      <alignment horizontal="center" vertical="center"/>
    </xf>
    <xf numFmtId="168" fontId="6" fillId="0" borderId="0" xfId="0" applyNumberFormat="1" applyFont="1" applyAlignment="1" applyProtection="1">
      <alignment horizontal="center" vertical="center"/>
    </xf>
    <xf numFmtId="170" fontId="6" fillId="0" borderId="0" xfId="0" applyNumberFormat="1" applyFont="1" applyAlignment="1" applyProtection="1">
      <alignment horizontal="center" vertical="center"/>
    </xf>
    <xf numFmtId="0" fontId="8" fillId="0" borderId="0" xfId="0" applyFont="1"/>
    <xf numFmtId="49" fontId="9" fillId="0" borderId="0" xfId="0" applyNumberFormat="1" applyFont="1" applyAlignment="1"/>
    <xf numFmtId="165" fontId="9" fillId="0" borderId="0" xfId="0" applyNumberFormat="1" applyFont="1" applyFill="1" applyBorder="1" applyAlignment="1"/>
    <xf numFmtId="166" fontId="9" fillId="0" borderId="0" xfId="0" applyNumberFormat="1" applyFont="1" applyAlignment="1"/>
    <xf numFmtId="167" fontId="9" fillId="0" borderId="0" xfId="0" applyNumberFormat="1" applyFont="1" applyAlignment="1"/>
    <xf numFmtId="168" fontId="9" fillId="0" borderId="0" xfId="0" applyNumberFormat="1" applyFont="1" applyAlignment="1"/>
    <xf numFmtId="164" fontId="10" fillId="0" borderId="0" xfId="0" applyNumberFormat="1" applyFont="1" applyAlignment="1">
      <alignment horizontal="left" indent="3"/>
    </xf>
    <xf numFmtId="49" fontId="11" fillId="0" borderId="0" xfId="0" applyNumberFormat="1" applyFont="1" applyAlignment="1">
      <alignment horizontal="right"/>
    </xf>
    <xf numFmtId="49" fontId="11" fillId="0" borderId="0" xfId="0" applyNumberFormat="1" applyFont="1" applyAlignment="1">
      <alignment horizontal="center"/>
    </xf>
    <xf numFmtId="49" fontId="11" fillId="0" borderId="0" xfId="0" applyNumberFormat="1" applyFont="1" applyAlignment="1">
      <alignment horizontal="left"/>
    </xf>
    <xf numFmtId="0" fontId="11" fillId="0" borderId="0" xfId="0" applyNumberFormat="1" applyFont="1" applyAlignment="1">
      <alignment horizontal="left" wrapText="1"/>
    </xf>
    <xf numFmtId="0" fontId="11" fillId="0" borderId="0" xfId="0" applyNumberFormat="1" applyFont="1" applyAlignment="1">
      <alignment horizontal="right"/>
    </xf>
    <xf numFmtId="0" fontId="12" fillId="2" borderId="0" xfId="0" applyFont="1" applyFill="1"/>
    <xf numFmtId="164" fontId="13" fillId="2" borderId="1" xfId="0" applyNumberFormat="1" applyFont="1" applyFill="1" applyBorder="1" applyAlignment="1" applyProtection="1">
      <alignment horizontal="right" vertical="top"/>
    </xf>
    <xf numFmtId="49" fontId="13" fillId="2" borderId="1" xfId="0" applyNumberFormat="1" applyFont="1" applyFill="1" applyBorder="1" applyAlignment="1" applyProtection="1">
      <alignment horizontal="center" vertical="top"/>
    </xf>
    <xf numFmtId="49" fontId="13" fillId="2" borderId="1" xfId="0" applyNumberFormat="1" applyFont="1" applyFill="1" applyBorder="1" applyAlignment="1" applyProtection="1">
      <alignment horizontal="left" vertical="top"/>
    </xf>
    <xf numFmtId="0" fontId="13" fillId="2" borderId="1" xfId="0" applyNumberFormat="1" applyFont="1" applyFill="1" applyBorder="1" applyAlignment="1" applyProtection="1">
      <alignment horizontal="left" vertical="top" wrapText="1"/>
    </xf>
    <xf numFmtId="165" fontId="13" fillId="2" borderId="1" xfId="0" applyNumberFormat="1" applyFont="1" applyFill="1" applyBorder="1" applyAlignment="1" applyProtection="1">
      <alignment horizontal="right" vertical="top"/>
    </xf>
    <xf numFmtId="166" fontId="13" fillId="2" borderId="1" xfId="0" applyNumberFormat="1" applyFont="1" applyFill="1" applyBorder="1" applyAlignment="1" applyProtection="1">
      <alignment horizontal="right" vertical="top"/>
    </xf>
    <xf numFmtId="166" fontId="12" fillId="3" borderId="1" xfId="0" applyNumberFormat="1" applyFont="1" applyFill="1" applyBorder="1" applyAlignment="1" applyProtection="1">
      <alignment horizontal="right" vertical="top"/>
      <protection locked="0"/>
    </xf>
    <xf numFmtId="167" fontId="13" fillId="2" borderId="1" xfId="0" applyNumberFormat="1" applyFont="1" applyFill="1" applyBorder="1" applyAlignment="1" applyProtection="1">
      <alignment horizontal="right" vertical="top"/>
    </xf>
    <xf numFmtId="0" fontId="12" fillId="0" borderId="0" xfId="0" applyFont="1"/>
    <xf numFmtId="164" fontId="13" fillId="0" borderId="0" xfId="0" applyNumberFormat="1" applyFont="1" applyBorder="1" applyAlignment="1" applyProtection="1">
      <alignment horizontal="right" vertical="top"/>
    </xf>
    <xf numFmtId="49" fontId="13" fillId="0" borderId="0" xfId="0" applyNumberFormat="1" applyFont="1" applyBorder="1" applyAlignment="1" applyProtection="1">
      <alignment horizontal="center" vertical="top"/>
    </xf>
    <xf numFmtId="49" fontId="13" fillId="0" borderId="0" xfId="0" applyNumberFormat="1" applyFont="1" applyBorder="1" applyAlignment="1" applyProtection="1">
      <alignment horizontal="left" vertical="top"/>
    </xf>
    <xf numFmtId="168" fontId="13" fillId="0" borderId="0" xfId="0" applyNumberFormat="1" applyFont="1" applyBorder="1" applyAlignment="1" applyProtection="1">
      <alignment horizontal="right" vertical="top"/>
    </xf>
    <xf numFmtId="169" fontId="13" fillId="0" borderId="0" xfId="0" applyNumberFormat="1" applyFont="1" applyBorder="1" applyAlignment="1" applyProtection="1">
      <alignment horizontal="right" vertical="top"/>
    </xf>
    <xf numFmtId="167" fontId="13" fillId="0" borderId="0" xfId="0" applyNumberFormat="1" applyFont="1" applyBorder="1" applyAlignment="1" applyProtection="1">
      <alignment horizontal="right" vertical="top"/>
    </xf>
    <xf numFmtId="0" fontId="13" fillId="0" borderId="0" xfId="0" applyNumberFormat="1" applyFont="1" applyBorder="1" applyAlignment="1" applyProtection="1">
      <alignment horizontal="left" vertical="top" wrapText="1"/>
    </xf>
    <xf numFmtId="0" fontId="14" fillId="0" borderId="0" xfId="0" applyNumberFormat="1" applyFont="1" applyBorder="1" applyAlignment="1" applyProtection="1">
      <alignment horizontal="left" vertical="top" wrapText="1"/>
    </xf>
    <xf numFmtId="0" fontId="15" fillId="0" borderId="0" xfId="0" applyFont="1" applyAlignment="1">
      <alignment horizontal="left" vertical="top" wrapText="1"/>
    </xf>
    <xf numFmtId="164" fontId="15" fillId="0" borderId="0" xfId="0" applyNumberFormat="1" applyFont="1" applyAlignment="1" applyProtection="1">
      <alignment horizontal="left" vertical="top" wrapText="1"/>
    </xf>
    <xf numFmtId="49" fontId="15" fillId="0" borderId="0" xfId="0" applyNumberFormat="1" applyFont="1" applyAlignment="1" applyProtection="1">
      <alignment horizontal="left" vertical="top" wrapText="1"/>
    </xf>
    <xf numFmtId="0" fontId="16" fillId="0" borderId="0" xfId="0" applyNumberFormat="1" applyFont="1" applyAlignment="1" applyProtection="1">
      <alignment horizontal="right" vertical="top" wrapText="1"/>
    </xf>
    <xf numFmtId="0" fontId="16" fillId="0" borderId="0" xfId="0" applyNumberFormat="1" applyFont="1" applyAlignment="1" applyProtection="1">
      <alignment horizontal="left" vertical="top" wrapText="1"/>
    </xf>
    <xf numFmtId="49" fontId="16" fillId="0" borderId="0" xfId="0" applyNumberFormat="1" applyFont="1" applyAlignment="1" applyProtection="1">
      <alignment horizontal="left" vertical="top" wrapText="1"/>
    </xf>
    <xf numFmtId="0" fontId="16" fillId="0" borderId="0" xfId="0" applyFont="1" applyAlignment="1">
      <alignment horizontal="left" vertical="top" wrapText="1"/>
    </xf>
    <xf numFmtId="166" fontId="16" fillId="0" borderId="0" xfId="0" applyNumberFormat="1" applyFont="1" applyAlignment="1" applyProtection="1">
      <alignment horizontal="left" vertical="top" wrapText="1"/>
    </xf>
    <xf numFmtId="165" fontId="16" fillId="0" borderId="0" xfId="0" applyNumberFormat="1" applyFont="1" applyFill="1" applyBorder="1" applyAlignment="1" applyProtection="1">
      <alignment horizontal="right" vertical="top"/>
    </xf>
    <xf numFmtId="166" fontId="15" fillId="0" borderId="0" xfId="0" applyNumberFormat="1" applyFont="1" applyAlignment="1" applyProtection="1">
      <alignment horizontal="left" vertical="top" wrapText="1"/>
    </xf>
    <xf numFmtId="167" fontId="15" fillId="0" borderId="0" xfId="0" applyNumberFormat="1" applyFont="1" applyAlignment="1" applyProtection="1">
      <alignment horizontal="left" vertical="top" wrapText="1"/>
    </xf>
    <xf numFmtId="168" fontId="15" fillId="0" borderId="0" xfId="0" applyNumberFormat="1" applyFont="1" applyAlignment="1" applyProtection="1">
      <alignment horizontal="left" vertical="top" wrapText="1"/>
    </xf>
    <xf numFmtId="170" fontId="17" fillId="0" borderId="0" xfId="0" applyNumberFormat="1" applyFont="1" applyAlignment="1" applyProtection="1">
      <alignment horizontal="left" vertical="top" wrapText="1"/>
    </xf>
    <xf numFmtId="0" fontId="15" fillId="0" borderId="0" xfId="0" applyNumberFormat="1" applyFont="1" applyAlignment="1" applyProtection="1">
      <alignment horizontal="left" vertical="top" wrapText="1"/>
    </xf>
    <xf numFmtId="164" fontId="18" fillId="0" borderId="0" xfId="0" applyNumberFormat="1" applyFont="1" applyAlignment="1">
      <alignment horizontal="right" vertical="top"/>
    </xf>
    <xf numFmtId="49" fontId="18" fillId="0" borderId="0" xfId="0" applyNumberFormat="1" applyFont="1" applyAlignment="1">
      <alignment horizontal="center" vertical="top"/>
    </xf>
    <xf numFmtId="49" fontId="18" fillId="0" borderId="0" xfId="0" applyNumberFormat="1" applyFont="1" applyAlignment="1">
      <alignment horizontal="left" vertical="top"/>
    </xf>
    <xf numFmtId="49" fontId="18" fillId="0" borderId="0" xfId="0" applyNumberFormat="1" applyFont="1" applyAlignment="1">
      <alignment horizontal="left" vertical="top" wrapText="1"/>
    </xf>
    <xf numFmtId="165" fontId="18" fillId="0" borderId="0" xfId="0" applyNumberFormat="1" applyFont="1" applyFill="1" applyBorder="1" applyAlignment="1">
      <alignment horizontal="right" vertical="top"/>
    </xf>
    <xf numFmtId="166" fontId="18" fillId="0" borderId="0" xfId="0" applyNumberFormat="1" applyFont="1" applyAlignment="1">
      <alignment horizontal="right" vertical="top"/>
    </xf>
    <xf numFmtId="167" fontId="18" fillId="0" borderId="0" xfId="0" applyNumberFormat="1" applyFont="1" applyAlignment="1">
      <alignment horizontal="right" vertical="top"/>
    </xf>
    <xf numFmtId="168" fontId="18" fillId="0" borderId="0" xfId="0" applyNumberFormat="1" applyFont="1" applyAlignment="1">
      <alignment horizontal="right" vertical="top"/>
    </xf>
    <xf numFmtId="0" fontId="19" fillId="0" borderId="0" xfId="0" applyFont="1"/>
    <xf numFmtId="164" fontId="19" fillId="0" borderId="0" xfId="0" applyNumberFormat="1" applyFont="1" applyAlignment="1" applyProtection="1"/>
    <xf numFmtId="49" fontId="19" fillId="0" borderId="0" xfId="0" applyNumberFormat="1" applyFont="1" applyAlignment="1" applyProtection="1">
      <alignment horizontal="center"/>
    </xf>
    <xf numFmtId="0" fontId="19" fillId="0" borderId="0" xfId="0" applyNumberFormat="1" applyFont="1" applyAlignment="1" applyProtection="1">
      <alignment horizontal="left"/>
    </xf>
    <xf numFmtId="165" fontId="19" fillId="0" borderId="0" xfId="0" applyNumberFormat="1" applyFont="1" applyFill="1" applyBorder="1" applyAlignment="1" applyProtection="1"/>
    <xf numFmtId="166" fontId="19" fillId="0" borderId="0" xfId="0" applyNumberFormat="1" applyFont="1" applyAlignment="1" applyProtection="1"/>
    <xf numFmtId="167" fontId="19" fillId="0" borderId="0" xfId="0" applyNumberFormat="1" applyFont="1" applyAlignment="1" applyProtection="1"/>
    <xf numFmtId="168" fontId="19" fillId="0" borderId="0" xfId="0" applyNumberFormat="1" applyFont="1" applyAlignment="1" applyProtection="1"/>
    <xf numFmtId="170" fontId="19" fillId="0" borderId="0" xfId="0" applyNumberFormat="1" applyFont="1" applyAlignment="1" applyProtection="1"/>
    <xf numFmtId="0" fontId="19" fillId="0" borderId="0" xfId="0" applyNumberFormat="1" applyFont="1" applyAlignment="1" applyProtection="1"/>
    <xf numFmtId="0" fontId="20" fillId="0" borderId="0" xfId="0" applyFont="1"/>
    <xf numFmtId="164" fontId="20" fillId="0" borderId="0" xfId="0" applyNumberFormat="1" applyFont="1" applyAlignment="1" applyProtection="1"/>
    <xf numFmtId="49" fontId="20" fillId="0" borderId="0" xfId="0" applyNumberFormat="1" applyFont="1" applyAlignment="1" applyProtection="1">
      <alignment horizontal="center"/>
    </xf>
    <xf numFmtId="0" fontId="20" fillId="0" borderId="0" xfId="0" applyNumberFormat="1" applyFont="1" applyAlignment="1" applyProtection="1">
      <alignment horizontal="left"/>
    </xf>
    <xf numFmtId="165" fontId="20" fillId="0" borderId="0" xfId="0" applyNumberFormat="1" applyFont="1" applyFill="1" applyBorder="1" applyAlignment="1" applyProtection="1"/>
    <xf numFmtId="166" fontId="20" fillId="0" borderId="0" xfId="0" applyNumberFormat="1" applyFont="1" applyAlignment="1" applyProtection="1"/>
    <xf numFmtId="167" fontId="20" fillId="0" borderId="0" xfId="0" applyNumberFormat="1" applyFont="1" applyAlignment="1" applyProtection="1"/>
    <xf numFmtId="168" fontId="20" fillId="0" borderId="0" xfId="0" applyNumberFormat="1" applyFont="1" applyAlignment="1" applyProtection="1"/>
    <xf numFmtId="170" fontId="20" fillId="0" borderId="0" xfId="0" applyNumberFormat="1" applyFont="1" applyAlignment="1" applyProtection="1"/>
    <xf numFmtId="0" fontId="20" fillId="0" borderId="0" xfId="0" applyNumberFormat="1" applyFont="1" applyAlignment="1" applyProtection="1"/>
    <xf numFmtId="0" fontId="21" fillId="0" borderId="0" xfId="0" applyFont="1"/>
    <xf numFmtId="49" fontId="22" fillId="0" borderId="2" xfId="0" applyNumberFormat="1" applyFont="1" applyBorder="1" applyAlignment="1">
      <alignment horizontal="center"/>
    </xf>
    <xf numFmtId="0" fontId="22" fillId="0" borderId="2" xfId="0" applyNumberFormat="1" applyFont="1" applyBorder="1" applyAlignment="1">
      <alignment horizontal="center"/>
    </xf>
    <xf numFmtId="0" fontId="23" fillId="0" borderId="0" xfId="1" applyFont="1"/>
    <xf numFmtId="0" fontId="24" fillId="0" borderId="3" xfId="0" applyNumberFormat="1" applyFont="1" applyBorder="1" applyAlignment="1">
      <alignment horizontal="left" vertical="top"/>
    </xf>
    <xf numFmtId="0" fontId="24" fillId="0" borderId="4" xfId="0" applyNumberFormat="1" applyFont="1" applyBorder="1" applyAlignment="1">
      <alignment horizontal="left" vertical="top"/>
    </xf>
    <xf numFmtId="0" fontId="24" fillId="0" borderId="5" xfId="0" applyNumberFormat="1" applyFont="1" applyBorder="1" applyAlignment="1">
      <alignment horizontal="left" vertical="top"/>
    </xf>
    <xf numFmtId="0" fontId="25" fillId="0" borderId="6" xfId="0" applyNumberFormat="1" applyFont="1" applyBorder="1" applyAlignment="1">
      <alignment horizontal="left" vertical="top" wrapText="1"/>
    </xf>
    <xf numFmtId="0" fontId="8" fillId="0" borderId="7" xfId="0" applyNumberFormat="1" applyFont="1" applyBorder="1" applyAlignment="1">
      <alignment horizontal="left" vertical="top"/>
    </xf>
    <xf numFmtId="0" fontId="8" fillId="0" borderId="8" xfId="0" applyNumberFormat="1" applyFont="1" applyBorder="1" applyAlignment="1">
      <alignment horizontal="left" vertical="top" wrapText="1"/>
    </xf>
    <xf numFmtId="0" fontId="8" fillId="0" borderId="9" xfId="0" applyNumberFormat="1" applyFont="1" applyBorder="1" applyAlignment="1">
      <alignment horizontal="left" vertical="top" wrapText="1"/>
    </xf>
    <xf numFmtId="0" fontId="8" fillId="0" borderId="10" xfId="0" applyNumberFormat="1" applyFont="1" applyBorder="1" applyAlignment="1">
      <alignment horizontal="left" vertical="top" wrapText="1"/>
    </xf>
    <xf numFmtId="0" fontId="8" fillId="0" borderId="11" xfId="0" applyNumberFormat="1" applyFont="1" applyBorder="1" applyAlignment="1">
      <alignment horizontal="right" vertical="top" wrapText="1"/>
    </xf>
    <xf numFmtId="0" fontId="8" fillId="0" borderId="11" xfId="0" applyFont="1" applyBorder="1"/>
    <xf numFmtId="14" fontId="8" fillId="0" borderId="12" xfId="0" applyNumberFormat="1" applyFont="1" applyBorder="1" applyAlignment="1">
      <alignment horizontal="right"/>
    </xf>
    <xf numFmtId="0" fontId="8" fillId="0" borderId="13" xfId="0" applyNumberFormat="1" applyFont="1" applyBorder="1" applyAlignment="1">
      <alignment vertical="top" wrapText="1"/>
    </xf>
    <xf numFmtId="0" fontId="8" fillId="0" borderId="14" xfId="0" applyNumberFormat="1" applyFont="1" applyBorder="1" applyAlignment="1">
      <alignment horizontal="right" vertical="top" wrapText="1"/>
    </xf>
    <xf numFmtId="0" fontId="8" fillId="0" borderId="14" xfId="0" applyFont="1" applyBorder="1"/>
    <xf numFmtId="14" fontId="8" fillId="0" borderId="15" xfId="0" applyNumberFormat="1" applyFont="1" applyBorder="1" applyAlignment="1">
      <alignment horizontal="right"/>
    </xf>
    <xf numFmtId="0" fontId="26" fillId="0" borderId="16" xfId="0" applyNumberFormat="1" applyFont="1" applyBorder="1" applyAlignment="1">
      <alignment horizontal="left" vertical="top"/>
    </xf>
    <xf numFmtId="0" fontId="26" fillId="0" borderId="17" xfId="0" applyNumberFormat="1" applyFont="1" applyBorder="1" applyAlignment="1">
      <alignment horizontal="left" vertical="top" wrapText="1"/>
    </xf>
    <xf numFmtId="0" fontId="26" fillId="0" borderId="18" xfId="0" applyFont="1" applyBorder="1"/>
    <xf numFmtId="0" fontId="26" fillId="0" borderId="19" xfId="0" applyFont="1" applyBorder="1"/>
    <xf numFmtId="0" fontId="8" fillId="0" borderId="20" xfId="0" applyNumberFormat="1" applyFont="1" applyBorder="1" applyAlignment="1">
      <alignment horizontal="left" vertical="top"/>
    </xf>
    <xf numFmtId="0" fontId="8" fillId="0" borderId="21" xfId="0" applyNumberFormat="1" applyFont="1" applyBorder="1" applyAlignment="1">
      <alignment vertical="top" wrapText="1"/>
    </xf>
    <xf numFmtId="0" fontId="8" fillId="0" borderId="0" xfId="0" applyNumberFormat="1" applyFont="1" applyBorder="1" applyAlignment="1">
      <alignment vertical="top" wrapText="1"/>
    </xf>
    <xf numFmtId="0" fontId="8" fillId="0" borderId="22" xfId="0" applyFont="1" applyBorder="1"/>
    <xf numFmtId="0" fontId="8" fillId="0" borderId="23" xfId="0" applyNumberFormat="1" applyFont="1" applyBorder="1" applyAlignment="1">
      <alignment horizontal="left"/>
    </xf>
    <xf numFmtId="0" fontId="8" fillId="0" borderId="24" xfId="0" applyNumberFormat="1" applyFont="1" applyBorder="1" applyAlignment="1">
      <alignment horizontal="left" wrapText="1"/>
    </xf>
    <xf numFmtId="0" fontId="8" fillId="0" borderId="2" xfId="0" applyFont="1" applyBorder="1"/>
    <xf numFmtId="0" fontId="8" fillId="0" borderId="25" xfId="0" applyFont="1" applyBorder="1"/>
    <xf numFmtId="0" fontId="26" fillId="0" borderId="6" xfId="0" applyFont="1" applyBorder="1"/>
    <xf numFmtId="0" fontId="26" fillId="0" borderId="26" xfId="0" applyFont="1" applyBorder="1"/>
    <xf numFmtId="0" fontId="27" fillId="0" borderId="18" xfId="0" applyFont="1" applyBorder="1"/>
    <xf numFmtId="0" fontId="27" fillId="0" borderId="27" xfId="0" applyFont="1" applyBorder="1"/>
    <xf numFmtId="0" fontId="8" fillId="0" borderId="28" xfId="0" applyNumberFormat="1" applyFont="1" applyBorder="1" applyAlignment="1">
      <alignment horizontal="left" vertical="top" wrapText="1"/>
    </xf>
    <xf numFmtId="0" fontId="8" fillId="0" borderId="0" xfId="0" applyNumberFormat="1" applyFont="1" applyBorder="1" applyAlignment="1">
      <alignment horizontal="left" vertical="top" wrapText="1"/>
    </xf>
    <xf numFmtId="0" fontId="8" fillId="0" borderId="29" xfId="0" applyNumberFormat="1" applyFont="1" applyBorder="1" applyAlignment="1">
      <alignment horizontal="left" vertical="top" wrapText="1"/>
    </xf>
    <xf numFmtId="0" fontId="8" fillId="0" borderId="20" xfId="0" applyFont="1" applyBorder="1"/>
    <xf numFmtId="0" fontId="8" fillId="0" borderId="30" xfId="0" applyFont="1" applyBorder="1"/>
    <xf numFmtId="0" fontId="8" fillId="0" borderId="31" xfId="0" applyFont="1" applyBorder="1"/>
    <xf numFmtId="0" fontId="26" fillId="0" borderId="32" xfId="0" applyNumberFormat="1" applyFont="1" applyBorder="1" applyAlignment="1">
      <alignment horizontal="left" vertical="top"/>
    </xf>
    <xf numFmtId="0" fontId="8" fillId="0" borderId="13" xfId="0" applyNumberFormat="1" applyFont="1" applyBorder="1" applyAlignment="1">
      <alignment horizontal="left" vertical="top"/>
    </xf>
    <xf numFmtId="0" fontId="8" fillId="0" borderId="14" xfId="0" applyNumberFormat="1" applyFont="1" applyBorder="1" applyAlignment="1">
      <alignment horizontal="left" vertical="top" wrapText="1"/>
    </xf>
    <xf numFmtId="0" fontId="8" fillId="0" borderId="33" xfId="0" applyNumberFormat="1" applyFont="1" applyBorder="1" applyAlignment="1">
      <alignment horizontal="left" vertical="top"/>
    </xf>
    <xf numFmtId="0" fontId="8" fillId="0" borderId="15" xfId="0" applyNumberFormat="1" applyFont="1" applyBorder="1" applyAlignment="1">
      <alignment horizontal="left" vertical="top" wrapText="1"/>
    </xf>
    <xf numFmtId="0" fontId="8" fillId="0" borderId="34" xfId="0" applyFont="1" applyBorder="1"/>
    <xf numFmtId="0" fontId="8" fillId="0" borderId="24" xfId="0" applyFont="1" applyBorder="1"/>
    <xf numFmtId="0" fontId="8" fillId="0" borderId="35" xfId="0" applyFont="1" applyBorder="1"/>
    <xf numFmtId="3" fontId="8" fillId="0" borderId="0" xfId="0" applyNumberFormat="1" applyFont="1" applyBorder="1"/>
    <xf numFmtId="0" fontId="28" fillId="0" borderId="36" xfId="0" applyFont="1" applyBorder="1" applyAlignment="1">
      <alignment horizontal="left"/>
    </xf>
    <xf numFmtId="167" fontId="28" fillId="0" borderId="37" xfId="0" applyNumberFormat="1" applyFont="1" applyBorder="1" applyAlignment="1"/>
    <xf numFmtId="0" fontId="28" fillId="0" borderId="28" xfId="0" applyFont="1" applyBorder="1" applyAlignment="1">
      <alignment horizontal="left"/>
    </xf>
    <xf numFmtId="167" fontId="28" fillId="0" borderId="29" xfId="0" applyNumberFormat="1" applyFont="1" applyBorder="1" applyAlignment="1"/>
    <xf numFmtId="0" fontId="29" fillId="0" borderId="0" xfId="0" applyFont="1"/>
    <xf numFmtId="0" fontId="8" fillId="0" borderId="28" xfId="0" applyFont="1" applyBorder="1" applyAlignment="1">
      <alignment horizontal="left"/>
    </xf>
    <xf numFmtId="167" fontId="8" fillId="0" borderId="29" xfId="0" applyNumberFormat="1" applyFont="1" applyBorder="1" applyAlignment="1"/>
    <xf numFmtId="0" fontId="8" fillId="0" borderId="0" xfId="0" applyFont="1" applyBorder="1"/>
    <xf numFmtId="0" fontId="8" fillId="0" borderId="36" xfId="0" applyFont="1" applyBorder="1" applyAlignment="1">
      <alignment horizontal="left"/>
    </xf>
    <xf numFmtId="167" fontId="8" fillId="0" borderId="37" xfId="0" applyNumberFormat="1" applyFont="1" applyBorder="1" applyAlignment="1"/>
    <xf numFmtId="0" fontId="30" fillId="0" borderId="0" xfId="0" applyFont="1"/>
    <xf numFmtId="0" fontId="30" fillId="0" borderId="23" xfId="0" applyFont="1" applyBorder="1"/>
    <xf numFmtId="0" fontId="30" fillId="0" borderId="2" xfId="0" applyFont="1" applyBorder="1"/>
    <xf numFmtId="0" fontId="25" fillId="0" borderId="30" xfId="0" applyFont="1" applyBorder="1" applyAlignment="1">
      <alignment horizontal="left"/>
    </xf>
    <xf numFmtId="167" fontId="25" fillId="0" borderId="31" xfId="0" applyNumberFormat="1" applyFont="1" applyBorder="1" applyAlignment="1"/>
    <xf numFmtId="0" fontId="8" fillId="0" borderId="20" xfId="2" applyFont="1" applyBorder="1"/>
    <xf numFmtId="0" fontId="8" fillId="0" borderId="0" xfId="2" applyFont="1" applyBorder="1"/>
    <xf numFmtId="0" fontId="8" fillId="0" borderId="28" xfId="2" applyFont="1" applyBorder="1"/>
    <xf numFmtId="0" fontId="8" fillId="0" borderId="29" xfId="3" applyFont="1" applyBorder="1"/>
    <xf numFmtId="0" fontId="8" fillId="0" borderId="0" xfId="0" applyFont="1" applyBorder="1" applyAlignment="1">
      <alignment vertical="center"/>
    </xf>
    <xf numFmtId="0" fontId="8" fillId="0" borderId="6" xfId="2" applyFont="1" applyBorder="1"/>
    <xf numFmtId="0" fontId="8" fillId="0" borderId="20" xfId="2" applyFont="1" applyBorder="1" applyAlignment="1"/>
    <xf numFmtId="0" fontId="8" fillId="0" borderId="38" xfId="2" applyFont="1" applyBorder="1"/>
    <xf numFmtId="0" fontId="8" fillId="0" borderId="39" xfId="3" applyFont="1" applyBorder="1"/>
    <xf numFmtId="0" fontId="8" fillId="0" borderId="20" xfId="2" applyFont="1" applyBorder="1" applyAlignment="1">
      <alignment horizontal="left" vertical="top"/>
    </xf>
    <xf numFmtId="0" fontId="8" fillId="0" borderId="0" xfId="2" applyFont="1" applyBorder="1" applyAlignment="1">
      <alignment horizontal="left" vertical="top"/>
    </xf>
    <xf numFmtId="0" fontId="8" fillId="0" borderId="29" xfId="2" applyFont="1" applyBorder="1" applyAlignment="1">
      <alignment horizontal="left" vertical="top"/>
    </xf>
    <xf numFmtId="0" fontId="8" fillId="0" borderId="23" xfId="2" applyFont="1" applyBorder="1" applyAlignment="1">
      <alignment horizontal="left" vertical="top"/>
    </xf>
    <xf numFmtId="0" fontId="8" fillId="0" borderId="2" xfId="2" applyFont="1" applyBorder="1" applyAlignment="1">
      <alignment horizontal="left" vertical="top"/>
    </xf>
    <xf numFmtId="0" fontId="8" fillId="0" borderId="31" xfId="2" applyFont="1" applyBorder="1" applyAlignment="1">
      <alignment horizontal="left" vertical="top"/>
    </xf>
    <xf numFmtId="164" fontId="12" fillId="0" borderId="0" xfId="0" applyNumberFormat="1" applyFont="1" applyAlignment="1"/>
    <xf numFmtId="49" fontId="11" fillId="0" borderId="0" xfId="0" applyNumberFormat="1" applyFont="1" applyBorder="1" applyAlignment="1">
      <alignment horizontal="left"/>
    </xf>
    <xf numFmtId="49" fontId="11" fillId="0" borderId="0" xfId="0" applyNumberFormat="1" applyFont="1" applyBorder="1" applyAlignment="1">
      <alignment horizontal="right"/>
    </xf>
    <xf numFmtId="0" fontId="31" fillId="0" borderId="0" xfId="0" applyFont="1"/>
    <xf numFmtId="49" fontId="20" fillId="0" borderId="0" xfId="0" applyNumberFormat="1" applyFont="1" applyAlignment="1">
      <alignment horizontal="left" indent="1"/>
    </xf>
    <xf numFmtId="167" fontId="20" fillId="0" borderId="0" xfId="0" applyNumberFormat="1" applyFont="1" applyAlignment="1"/>
    <xf numFmtId="169" fontId="20" fillId="0" borderId="0" xfId="0" applyNumberFormat="1" applyFont="1" applyAlignment="1"/>
    <xf numFmtId="0" fontId="32" fillId="0" borderId="0" xfId="0" applyFont="1"/>
    <xf numFmtId="49" fontId="19" fillId="0" borderId="0" xfId="0" applyNumberFormat="1" applyFont="1" applyAlignment="1">
      <alignment horizontal="left" indent="2"/>
    </xf>
    <xf numFmtId="167" fontId="19" fillId="0" borderId="0" xfId="0" applyNumberFormat="1" applyFont="1" applyAlignment="1"/>
    <xf numFmtId="169" fontId="19" fillId="0" borderId="0" xfId="0" applyNumberFormat="1" applyFont="1" applyAlignment="1"/>
    <xf numFmtId="0" fontId="33" fillId="0" borderId="0" xfId="0" applyFont="1" applyAlignment="1">
      <alignment horizontal="left"/>
    </xf>
    <xf numFmtId="0" fontId="34" fillId="0" borderId="0" xfId="0" applyFont="1"/>
    <xf numFmtId="0" fontId="35" fillId="0" borderId="4" xfId="0" applyFont="1" applyBorder="1" applyAlignment="1">
      <alignment horizontal="left"/>
    </xf>
    <xf numFmtId="167" fontId="35" fillId="0" borderId="4" xfId="0" applyNumberFormat="1" applyFont="1" applyBorder="1" applyAlignment="1"/>
    <xf numFmtId="167" fontId="34" fillId="0" borderId="4" xfId="0" applyNumberFormat="1" applyFont="1" applyBorder="1"/>
    <xf numFmtId="0" fontId="34" fillId="0" borderId="4" xfId="0" applyFont="1" applyBorder="1"/>
    <xf numFmtId="0" fontId="35" fillId="0" borderId="0" xfId="0" applyFont="1" applyAlignment="1">
      <alignment horizontal="left"/>
    </xf>
    <xf numFmtId="167" fontId="35" fillId="0" borderId="0" xfId="0" applyNumberFormat="1" applyFont="1" applyAlignment="1"/>
    <xf numFmtId="0" fontId="36" fillId="0" borderId="0" xfId="0" applyFont="1" applyAlignment="1">
      <alignment horizontal="left" indent="1"/>
    </xf>
    <xf numFmtId="167" fontId="36" fillId="0" borderId="0" xfId="0" applyNumberFormat="1" applyFont="1" applyAlignment="1"/>
    <xf numFmtId="0" fontId="37" fillId="0" borderId="40" xfId="0" applyFont="1" applyBorder="1" applyAlignment="1">
      <alignment horizontal="center"/>
    </xf>
    <xf numFmtId="49" fontId="14" fillId="0" borderId="0" xfId="0" applyNumberFormat="1" applyFont="1" applyBorder="1" applyAlignment="1" applyProtection="1">
      <alignment horizontal="right" vertical="top"/>
    </xf>
    <xf numFmtId="0" fontId="25" fillId="0" borderId="40" xfId="0" applyNumberFormat="1" applyFont="1" applyBorder="1" applyAlignment="1">
      <alignment horizontal="left" vertical="top" wrapText="1"/>
    </xf>
    <xf numFmtId="0" fontId="25" fillId="0" borderId="37" xfId="0" applyNumberFormat="1" applyFont="1" applyBorder="1" applyAlignment="1">
      <alignment horizontal="left" vertical="top" wrapText="1"/>
    </xf>
    <xf numFmtId="0" fontId="8" fillId="0" borderId="8" xfId="0" applyNumberFormat="1" applyFont="1" applyBorder="1" applyAlignment="1">
      <alignment horizontal="left" vertical="top" wrapText="1"/>
    </xf>
    <xf numFmtId="0" fontId="8" fillId="0" borderId="9" xfId="0" applyNumberFormat="1" applyFont="1" applyBorder="1" applyAlignment="1">
      <alignment horizontal="left" vertical="top" wrapText="1"/>
    </xf>
    <xf numFmtId="0" fontId="8" fillId="0" borderId="10" xfId="0" applyNumberFormat="1" applyFont="1" applyBorder="1" applyAlignment="1">
      <alignment horizontal="left" vertical="top" wrapText="1"/>
    </xf>
    <xf numFmtId="0" fontId="38" fillId="0" borderId="41" xfId="1" applyNumberFormat="1" applyFont="1" applyBorder="1" applyAlignment="1">
      <alignment horizontal="center"/>
    </xf>
    <xf numFmtId="0" fontId="38" fillId="0" borderId="42" xfId="1" applyNumberFormat="1" applyFont="1" applyBorder="1" applyAlignment="1">
      <alignment horizontal="center"/>
    </xf>
    <xf numFmtId="0" fontId="38" fillId="0" borderId="43" xfId="1" applyNumberFormat="1" applyFont="1" applyBorder="1" applyAlignment="1">
      <alignment horizontal="center"/>
    </xf>
    <xf numFmtId="0" fontId="39" fillId="0" borderId="41" xfId="0" applyNumberFormat="1" applyFont="1" applyBorder="1" applyAlignment="1">
      <alignment horizontal="center"/>
    </xf>
    <xf numFmtId="0" fontId="39" fillId="0" borderId="42" xfId="0" applyNumberFormat="1" applyFont="1" applyBorder="1" applyAlignment="1">
      <alignment horizontal="center"/>
    </xf>
    <xf numFmtId="0" fontId="39" fillId="0" borderId="43" xfId="0" applyNumberFormat="1" applyFont="1" applyBorder="1" applyAlignment="1">
      <alignment horizontal="center"/>
    </xf>
    <xf numFmtId="0" fontId="14" fillId="0" borderId="44" xfId="0" applyNumberFormat="1" applyFont="1" applyBorder="1" applyAlignment="1" applyProtection="1">
      <alignment horizontal="left" vertical="top"/>
    </xf>
    <xf numFmtId="0" fontId="40" fillId="0" borderId="0" xfId="4"/>
    <xf numFmtId="0" fontId="41" fillId="4" borderId="0" xfId="4" applyFont="1" applyFill="1" applyAlignment="1">
      <alignment horizontal="center" vertical="center"/>
    </xf>
    <xf numFmtId="0" fontId="40" fillId="0" borderId="0" xfId="4"/>
    <xf numFmtId="0" fontId="40" fillId="0" borderId="0" xfId="4" applyAlignment="1">
      <alignment horizontal="left" vertical="center"/>
    </xf>
    <xf numFmtId="0" fontId="40" fillId="0" borderId="45" xfId="4" applyBorder="1"/>
    <xf numFmtId="0" fontId="40" fillId="0" borderId="46" xfId="4" applyBorder="1"/>
    <xf numFmtId="0" fontId="40" fillId="0" borderId="47" xfId="4" applyBorder="1"/>
    <xf numFmtId="0" fontId="42" fillId="0" borderId="0" xfId="4" applyFont="1" applyAlignment="1">
      <alignment horizontal="left" vertical="center"/>
    </xf>
    <xf numFmtId="0" fontId="43" fillId="0" borderId="0" xfId="4" applyFont="1" applyAlignment="1">
      <alignment horizontal="left" vertical="center"/>
    </xf>
    <xf numFmtId="0" fontId="44" fillId="0" borderId="0" xfId="4" applyFont="1" applyAlignment="1">
      <alignment horizontal="left" vertical="center"/>
    </xf>
    <xf numFmtId="0" fontId="44" fillId="0" borderId="0" xfId="4" applyFont="1" applyAlignment="1">
      <alignment horizontal="left" vertical="center" wrapText="1"/>
    </xf>
    <xf numFmtId="0" fontId="44" fillId="0" borderId="0" xfId="4" applyFont="1" applyAlignment="1">
      <alignment horizontal="left" vertical="center"/>
    </xf>
    <xf numFmtId="0" fontId="40" fillId="0" borderId="0" xfId="4" applyAlignment="1">
      <alignment vertical="center"/>
    </xf>
    <xf numFmtId="0" fontId="40" fillId="0" borderId="47" xfId="4" applyBorder="1" applyAlignment="1">
      <alignment vertical="center"/>
    </xf>
    <xf numFmtId="0" fontId="45" fillId="0" borderId="0" xfId="4" applyFont="1" applyAlignment="1">
      <alignment horizontal="left" vertical="center" wrapText="1"/>
    </xf>
    <xf numFmtId="0" fontId="40" fillId="0" borderId="0" xfId="4" applyAlignment="1">
      <alignment vertical="center"/>
    </xf>
    <xf numFmtId="0" fontId="46" fillId="0" borderId="0" xfId="4" applyFont="1" applyAlignment="1">
      <alignment horizontal="left" vertical="center"/>
    </xf>
    <xf numFmtId="171" fontId="46" fillId="0" borderId="0" xfId="4" applyNumberFormat="1" applyFont="1" applyAlignment="1">
      <alignment horizontal="left" vertical="center"/>
    </xf>
    <xf numFmtId="0" fontId="40" fillId="0" borderId="0" xfId="4" applyAlignment="1">
      <alignment vertical="center" wrapText="1"/>
    </xf>
    <xf numFmtId="0" fontId="40" fillId="0" borderId="47" xfId="4" applyBorder="1" applyAlignment="1">
      <alignment vertical="center" wrapText="1"/>
    </xf>
    <xf numFmtId="0" fontId="46" fillId="0" borderId="0" xfId="4" applyFont="1" applyAlignment="1">
      <alignment horizontal="left" vertical="center" wrapText="1"/>
    </xf>
    <xf numFmtId="0" fontId="40" fillId="0" borderId="48" xfId="4" applyBorder="1" applyAlignment="1">
      <alignment vertical="center"/>
    </xf>
    <xf numFmtId="0" fontId="47" fillId="0" borderId="0" xfId="4" applyFont="1" applyAlignment="1">
      <alignment horizontal="left" vertical="center"/>
    </xf>
    <xf numFmtId="4" fontId="48" fillId="0" borderId="0" xfId="4" applyNumberFormat="1" applyFont="1" applyAlignment="1">
      <alignment vertical="center"/>
    </xf>
    <xf numFmtId="0" fontId="44" fillId="0" borderId="0" xfId="4" applyFont="1" applyAlignment="1">
      <alignment horizontal="right" vertical="center"/>
    </xf>
    <xf numFmtId="0" fontId="49" fillId="0" borderId="0" xfId="4" applyFont="1" applyAlignment="1">
      <alignment horizontal="left" vertical="center"/>
    </xf>
    <xf numFmtId="4" fontId="44" fillId="0" borderId="0" xfId="4" applyNumberFormat="1" applyFont="1" applyAlignment="1">
      <alignment vertical="center"/>
    </xf>
    <xf numFmtId="172" fontId="44" fillId="0" borderId="0" xfId="4" applyNumberFormat="1" applyFont="1" applyAlignment="1">
      <alignment horizontal="right" vertical="center"/>
    </xf>
    <xf numFmtId="0" fontId="40" fillId="5" borderId="0" xfId="4" applyFill="1" applyAlignment="1">
      <alignment vertical="center"/>
    </xf>
    <xf numFmtId="0" fontId="50" fillId="5" borderId="49" xfId="4" applyFont="1" applyFill="1" applyBorder="1" applyAlignment="1">
      <alignment horizontal="left" vertical="center"/>
    </xf>
    <xf numFmtId="0" fontId="40" fillId="5" borderId="50" xfId="4" applyFill="1" applyBorder="1" applyAlignment="1">
      <alignment vertical="center"/>
    </xf>
    <xf numFmtId="0" fontId="50" fillId="5" borderId="50" xfId="4" applyFont="1" applyFill="1" applyBorder="1" applyAlignment="1">
      <alignment horizontal="right" vertical="center"/>
    </xf>
    <xf numFmtId="0" fontId="50" fillId="5" borderId="50" xfId="4" applyFont="1" applyFill="1" applyBorder="1" applyAlignment="1">
      <alignment horizontal="center" vertical="center"/>
    </xf>
    <xf numFmtId="4" fontId="50" fillId="5" borderId="50" xfId="4" applyNumberFormat="1" applyFont="1" applyFill="1" applyBorder="1" applyAlignment="1">
      <alignment vertical="center"/>
    </xf>
    <xf numFmtId="0" fontId="40" fillId="5" borderId="51" xfId="4" applyFill="1" applyBorder="1" applyAlignment="1">
      <alignment vertical="center"/>
    </xf>
    <xf numFmtId="0" fontId="51" fillId="0" borderId="52" xfId="4" applyFont="1" applyBorder="1" applyAlignment="1">
      <alignment horizontal="left" vertical="center"/>
    </xf>
    <xf numFmtId="0" fontId="40" fillId="0" borderId="52" xfId="4" applyBorder="1" applyAlignment="1">
      <alignment vertical="center"/>
    </xf>
    <xf numFmtId="0" fontId="44" fillId="0" borderId="53" xfId="4" applyFont="1" applyBorder="1" applyAlignment="1">
      <alignment horizontal="left" vertical="center"/>
    </xf>
    <xf numFmtId="0" fontId="40" fillId="0" borderId="53" xfId="4" applyBorder="1" applyAlignment="1">
      <alignment vertical="center"/>
    </xf>
    <xf numFmtId="0" fontId="44" fillId="0" borderId="53" xfId="4" applyFont="1" applyBorder="1" applyAlignment="1">
      <alignment horizontal="center" vertical="center"/>
    </xf>
    <xf numFmtId="0" fontId="44" fillId="0" borderId="53" xfId="4" applyFont="1" applyBorder="1" applyAlignment="1">
      <alignment horizontal="right" vertical="center"/>
    </xf>
    <xf numFmtId="0" fontId="40" fillId="0" borderId="54" xfId="4" applyBorder="1" applyAlignment="1">
      <alignment vertical="center"/>
    </xf>
    <xf numFmtId="0" fontId="40" fillId="0" borderId="55" xfId="4" applyBorder="1" applyAlignment="1">
      <alignment vertical="center"/>
    </xf>
    <xf numFmtId="0" fontId="40" fillId="0" borderId="45" xfId="4" applyBorder="1" applyAlignment="1">
      <alignment vertical="center"/>
    </xf>
    <xf numFmtId="0" fontId="40" fillId="0" borderId="46" xfId="4" applyBorder="1" applyAlignment="1">
      <alignment vertical="center"/>
    </xf>
    <xf numFmtId="0" fontId="46" fillId="0" borderId="0" xfId="4" applyFont="1" applyAlignment="1">
      <alignment horizontal="left" vertical="center" wrapText="1"/>
    </xf>
    <xf numFmtId="0" fontId="52" fillId="5" borderId="0" xfId="4" applyFont="1" applyFill="1" applyAlignment="1">
      <alignment horizontal="left" vertical="center"/>
    </xf>
    <xf numFmtId="0" fontId="52" fillId="5" borderId="0" xfId="4" applyFont="1" applyFill="1" applyAlignment="1">
      <alignment horizontal="right" vertical="center"/>
    </xf>
    <xf numFmtId="0" fontId="53" fillId="0" borderId="0" xfId="4" applyFont="1" applyAlignment="1">
      <alignment horizontal="left" vertical="center"/>
    </xf>
    <xf numFmtId="0" fontId="54" fillId="0" borderId="0" xfId="4" applyFont="1" applyAlignment="1">
      <alignment vertical="center"/>
    </xf>
    <xf numFmtId="0" fontId="54" fillId="0" borderId="47" xfId="4" applyFont="1" applyBorder="1" applyAlignment="1">
      <alignment vertical="center"/>
    </xf>
    <xf numFmtId="0" fontId="54" fillId="0" borderId="56" xfId="4" applyFont="1" applyBorder="1" applyAlignment="1">
      <alignment horizontal="left" vertical="center"/>
    </xf>
    <xf numFmtId="0" fontId="54" fillId="0" borderId="56" xfId="4" applyFont="1" applyBorder="1" applyAlignment="1">
      <alignment vertical="center"/>
    </xf>
    <xf numFmtId="4" fontId="54" fillId="0" borderId="56" xfId="4" applyNumberFormat="1" applyFont="1" applyBorder="1" applyAlignment="1">
      <alignment vertical="center"/>
    </xf>
    <xf numFmtId="0" fontId="40" fillId="0" borderId="0" xfId="4" applyAlignment="1">
      <alignment horizontal="center" vertical="center" wrapText="1"/>
    </xf>
    <xf numFmtId="0" fontId="40" fillId="0" borderId="47" xfId="4" applyBorder="1" applyAlignment="1">
      <alignment horizontal="center" vertical="center" wrapText="1"/>
    </xf>
    <xf numFmtId="0" fontId="52" fillId="5" borderId="57" xfId="4" applyFont="1" applyFill="1" applyBorder="1" applyAlignment="1">
      <alignment horizontal="center" vertical="center" wrapText="1"/>
    </xf>
    <xf numFmtId="0" fontId="52" fillId="5" borderId="58" xfId="4" applyFont="1" applyFill="1" applyBorder="1" applyAlignment="1">
      <alignment horizontal="center" vertical="center" wrapText="1"/>
    </xf>
    <xf numFmtId="0" fontId="52" fillId="5" borderId="59" xfId="4" applyFont="1" applyFill="1" applyBorder="1" applyAlignment="1">
      <alignment horizontal="center" vertical="center" wrapText="1"/>
    </xf>
    <xf numFmtId="0" fontId="52" fillId="5" borderId="0" xfId="4" applyFont="1" applyFill="1" applyAlignment="1">
      <alignment horizontal="center" vertical="center" wrapText="1"/>
    </xf>
    <xf numFmtId="0" fontId="55" fillId="0" borderId="57" xfId="4" applyFont="1" applyBorder="1" applyAlignment="1">
      <alignment horizontal="center" vertical="center" wrapText="1"/>
    </xf>
    <xf numFmtId="0" fontId="55" fillId="0" borderId="58" xfId="4" applyFont="1" applyBorder="1" applyAlignment="1">
      <alignment horizontal="center" vertical="center" wrapText="1"/>
    </xf>
    <xf numFmtId="0" fontId="55" fillId="0" borderId="59" xfId="4" applyFont="1" applyBorder="1" applyAlignment="1">
      <alignment horizontal="center" vertical="center" wrapText="1"/>
    </xf>
    <xf numFmtId="0" fontId="48" fillId="0" borderId="0" xfId="4" applyFont="1" applyAlignment="1">
      <alignment horizontal="left" vertical="center"/>
    </xf>
    <xf numFmtId="4" fontId="48" fillId="0" borderId="0" xfId="4" applyNumberFormat="1" applyFont="1"/>
    <xf numFmtId="0" fontId="40" fillId="0" borderId="60" xfId="4" applyBorder="1" applyAlignment="1">
      <alignment vertical="center"/>
    </xf>
    <xf numFmtId="173" fontId="56" fillId="0" borderId="48" xfId="4" applyNumberFormat="1" applyFont="1" applyBorder="1"/>
    <xf numFmtId="173" fontId="56" fillId="0" borderId="61" xfId="4" applyNumberFormat="1" applyFont="1" applyBorder="1"/>
    <xf numFmtId="4" fontId="57" fillId="0" borderId="0" xfId="4" applyNumberFormat="1" applyFont="1" applyAlignment="1">
      <alignment vertical="center"/>
    </xf>
    <xf numFmtId="0" fontId="58" fillId="0" borderId="0" xfId="4" applyFont="1"/>
    <xf numFmtId="0" fontId="58" fillId="0" borderId="47" xfId="4" applyFont="1" applyBorder="1"/>
    <xf numFmtId="0" fontId="58" fillId="0" borderId="0" xfId="4" applyFont="1" applyAlignment="1">
      <alignment horizontal="left"/>
    </xf>
    <xf numFmtId="0" fontId="54" fillId="0" borderId="0" xfId="4" applyFont="1" applyAlignment="1">
      <alignment horizontal="left"/>
    </xf>
    <xf numFmtId="4" fontId="54" fillId="0" borderId="0" xfId="4" applyNumberFormat="1" applyFont="1"/>
    <xf numFmtId="0" fontId="58" fillId="0" borderId="62" xfId="4" applyFont="1" applyBorder="1"/>
    <xf numFmtId="173" fontId="58" fillId="0" borderId="0" xfId="4" applyNumberFormat="1" applyFont="1"/>
    <xf numFmtId="173" fontId="58" fillId="0" borderId="63" xfId="4" applyNumberFormat="1" applyFont="1" applyBorder="1"/>
    <xf numFmtId="0" fontId="58" fillId="0" borderId="0" xfId="4" applyFont="1" applyAlignment="1">
      <alignment horizontal="center"/>
    </xf>
    <xf numFmtId="4" fontId="58" fillId="0" borderId="0" xfId="4" applyNumberFormat="1" applyFont="1" applyAlignment="1">
      <alignment vertical="center"/>
    </xf>
    <xf numFmtId="0" fontId="40" fillId="0" borderId="47" xfId="4" applyBorder="1" applyAlignment="1" applyProtection="1">
      <alignment vertical="center"/>
      <protection locked="0"/>
    </xf>
    <xf numFmtId="0" fontId="59" fillId="0" borderId="64" xfId="4" applyFont="1" applyBorder="1" applyAlignment="1" applyProtection="1">
      <alignment horizontal="center" vertical="center"/>
      <protection locked="0"/>
    </xf>
    <xf numFmtId="49" fontId="59" fillId="0" borderId="64" xfId="4" applyNumberFormat="1" applyFont="1" applyBorder="1" applyAlignment="1" applyProtection="1">
      <alignment horizontal="left" vertical="center" wrapText="1"/>
      <protection locked="0"/>
    </xf>
    <xf numFmtId="0" fontId="59" fillId="0" borderId="64" xfId="4" applyFont="1" applyBorder="1" applyAlignment="1" applyProtection="1">
      <alignment horizontal="left" vertical="center" wrapText="1"/>
      <protection locked="0"/>
    </xf>
    <xf numFmtId="0" fontId="59" fillId="0" borderId="64" xfId="4" applyFont="1" applyBorder="1" applyAlignment="1" applyProtection="1">
      <alignment horizontal="center" vertical="center" wrapText="1"/>
      <protection locked="0"/>
    </xf>
    <xf numFmtId="174" fontId="59" fillId="0" borderId="64" xfId="4" applyNumberFormat="1" applyFont="1" applyBorder="1" applyAlignment="1" applyProtection="1">
      <alignment vertical="center"/>
      <protection locked="0"/>
    </xf>
    <xf numFmtId="4" fontId="59" fillId="0" borderId="64" xfId="4" applyNumberFormat="1" applyFont="1" applyBorder="1" applyAlignment="1" applyProtection="1">
      <alignment vertical="center"/>
      <protection locked="0"/>
    </xf>
    <xf numFmtId="0" fontId="60" fillId="0" borderId="64" xfId="4" applyFont="1" applyBorder="1" applyAlignment="1" applyProtection="1">
      <alignment vertical="center"/>
      <protection locked="0"/>
    </xf>
    <xf numFmtId="0" fontId="60" fillId="0" borderId="47" xfId="4" applyFont="1" applyBorder="1" applyAlignment="1">
      <alignment vertical="center"/>
    </xf>
    <xf numFmtId="0" fontId="59" fillId="0" borderId="65" xfId="4" applyFont="1" applyBorder="1" applyAlignment="1">
      <alignment horizontal="left" vertical="center"/>
    </xf>
    <xf numFmtId="0" fontId="59" fillId="0" borderId="56" xfId="4" applyFont="1" applyBorder="1" applyAlignment="1">
      <alignment horizontal="center" vertical="center"/>
    </xf>
    <xf numFmtId="173" fontId="55" fillId="0" borderId="56" xfId="4" applyNumberFormat="1" applyFont="1" applyBorder="1" applyAlignment="1">
      <alignment vertical="center"/>
    </xf>
    <xf numFmtId="173" fontId="55" fillId="0" borderId="66" xfId="4" applyNumberFormat="1" applyFont="1" applyBorder="1" applyAlignment="1">
      <alignment vertical="center"/>
    </xf>
    <xf numFmtId="0" fontId="52" fillId="0" borderId="0" xfId="4" applyFont="1" applyAlignment="1">
      <alignment horizontal="left" vertical="center"/>
    </xf>
    <xf numFmtId="4" fontId="40" fillId="0" borderId="0" xfId="4" applyNumberFormat="1" applyAlignment="1">
      <alignment vertical="center"/>
    </xf>
    <xf numFmtId="0" fontId="61" fillId="0" borderId="47" xfId="4" applyFont="1" applyBorder="1" applyAlignment="1">
      <alignment vertical="center"/>
    </xf>
    <xf numFmtId="0" fontId="61" fillId="0" borderId="0" xfId="4" applyFont="1" applyAlignment="1">
      <alignment vertical="center"/>
    </xf>
    <xf numFmtId="0" fontId="61" fillId="0" borderId="56" xfId="4" applyFont="1" applyBorder="1" applyAlignment="1">
      <alignment horizontal="left" vertical="center"/>
    </xf>
    <xf numFmtId="0" fontId="61" fillId="0" borderId="56" xfId="4" applyFont="1" applyBorder="1" applyAlignment="1">
      <alignment vertical="center"/>
    </xf>
    <xf numFmtId="4" fontId="61" fillId="0" borderId="56" xfId="4" applyNumberFormat="1" applyFont="1" applyBorder="1" applyAlignment="1">
      <alignment vertical="center"/>
    </xf>
    <xf numFmtId="0" fontId="61" fillId="0" borderId="0" xfId="4" applyFont="1" applyAlignment="1">
      <alignment horizontal="left"/>
    </xf>
    <xf numFmtId="4" fontId="61" fillId="0" borderId="0" xfId="4" applyNumberFormat="1" applyFont="1"/>
    <xf numFmtId="0" fontId="52" fillId="0" borderId="64" xfId="4" applyFont="1" applyBorder="1" applyAlignment="1" applyProtection="1">
      <alignment horizontal="center" vertical="center"/>
      <protection locked="0"/>
    </xf>
    <xf numFmtId="49" fontId="52" fillId="0" borderId="64" xfId="4" applyNumberFormat="1" applyFont="1" applyBorder="1" applyAlignment="1" applyProtection="1">
      <alignment horizontal="left" vertical="center" wrapText="1"/>
      <protection locked="0"/>
    </xf>
    <xf numFmtId="0" fontId="52" fillId="0" borderId="64" xfId="4" applyFont="1" applyBorder="1" applyAlignment="1" applyProtection="1">
      <alignment horizontal="left" vertical="center" wrapText="1"/>
      <protection locked="0"/>
    </xf>
    <xf numFmtId="0" fontId="52" fillId="0" borderId="64" xfId="4" applyFont="1" applyBorder="1" applyAlignment="1" applyProtection="1">
      <alignment horizontal="center" vertical="center" wrapText="1"/>
      <protection locked="0"/>
    </xf>
    <xf numFmtId="174" fontId="52" fillId="0" borderId="64" xfId="4" applyNumberFormat="1" applyFont="1" applyBorder="1" applyAlignment="1" applyProtection="1">
      <alignment vertical="center"/>
      <protection locked="0"/>
    </xf>
    <xf numFmtId="4" fontId="52" fillId="0" borderId="64" xfId="4" applyNumberFormat="1" applyFont="1" applyBorder="1" applyAlignment="1" applyProtection="1">
      <alignment vertical="center"/>
      <protection locked="0"/>
    </xf>
    <xf numFmtId="0" fontId="40" fillId="0" borderId="64" xfId="4" applyBorder="1" applyAlignment="1" applyProtection="1">
      <alignment vertical="center"/>
      <protection locked="0"/>
    </xf>
    <xf numFmtId="0" fontId="55" fillId="0" borderId="62" xfId="4" applyFont="1" applyBorder="1" applyAlignment="1">
      <alignment horizontal="left" vertical="center"/>
    </xf>
    <xf numFmtId="0" fontId="55" fillId="0" borderId="0" xfId="4" applyFont="1" applyAlignment="1">
      <alignment horizontal="center" vertical="center"/>
    </xf>
    <xf numFmtId="173" fontId="55" fillId="0" borderId="0" xfId="4" applyNumberFormat="1" applyFont="1" applyAlignment="1">
      <alignment vertical="center"/>
    </xf>
    <xf numFmtId="173" fontId="55" fillId="0" borderId="63" xfId="4" applyNumberFormat="1" applyFont="1" applyBorder="1" applyAlignment="1">
      <alignment vertical="center"/>
    </xf>
    <xf numFmtId="0" fontId="62" fillId="0" borderId="0" xfId="4" applyFont="1" applyAlignment="1">
      <alignment vertical="center"/>
    </xf>
    <xf numFmtId="0" fontId="62" fillId="0" borderId="47" xfId="4" applyFont="1" applyBorder="1" applyAlignment="1">
      <alignment vertical="center"/>
    </xf>
    <xf numFmtId="0" fontId="63" fillId="0" borderId="0" xfId="4" applyFont="1" applyAlignment="1">
      <alignment horizontal="left" vertical="center"/>
    </xf>
    <xf numFmtId="0" fontId="62" fillId="0" borderId="0" xfId="4" applyFont="1" applyAlignment="1">
      <alignment horizontal="left" vertical="center"/>
    </xf>
    <xf numFmtId="0" fontId="62" fillId="0" borderId="0" xfId="4" applyFont="1" applyAlignment="1">
      <alignment horizontal="left" vertical="center" wrapText="1"/>
    </xf>
    <xf numFmtId="174" fontId="62" fillId="0" borderId="0" xfId="4" applyNumberFormat="1" applyFont="1" applyAlignment="1">
      <alignment vertical="center"/>
    </xf>
    <xf numFmtId="0" fontId="62" fillId="0" borderId="62" xfId="4" applyFont="1" applyBorder="1" applyAlignment="1">
      <alignment vertical="center"/>
    </xf>
    <xf numFmtId="0" fontId="62" fillId="0" borderId="63" xfId="4" applyFont="1" applyBorder="1" applyAlignment="1">
      <alignment vertical="center"/>
    </xf>
    <xf numFmtId="0" fontId="64" fillId="0" borderId="0" xfId="4" applyFont="1" applyAlignment="1">
      <alignment vertical="center"/>
    </xf>
    <xf numFmtId="0" fontId="64" fillId="0" borderId="47" xfId="4" applyFont="1" applyBorder="1" applyAlignment="1">
      <alignment vertical="center"/>
    </xf>
    <xf numFmtId="0" fontId="64" fillId="0" borderId="0" xfId="4" applyFont="1" applyAlignment="1">
      <alignment horizontal="left" vertical="center"/>
    </xf>
    <xf numFmtId="0" fontId="64" fillId="0" borderId="0" xfId="4" applyFont="1" applyAlignment="1">
      <alignment horizontal="left" vertical="center" wrapText="1"/>
    </xf>
    <xf numFmtId="174" fontId="64" fillId="0" borderId="0" xfId="4" applyNumberFormat="1" applyFont="1" applyAlignment="1">
      <alignment vertical="center"/>
    </xf>
    <xf numFmtId="0" fontId="64" fillId="0" borderId="62" xfId="4" applyFont="1" applyBorder="1" applyAlignment="1">
      <alignment vertical="center"/>
    </xf>
    <xf numFmtId="0" fontId="64" fillId="0" borderId="63" xfId="4" applyFont="1" applyBorder="1" applyAlignment="1">
      <alignment vertical="center"/>
    </xf>
    <xf numFmtId="0" fontId="59" fillId="0" borderId="62" xfId="4" applyFont="1" applyBorder="1" applyAlignment="1">
      <alignment horizontal="left" vertical="center"/>
    </xf>
    <xf numFmtId="0" fontId="59" fillId="0" borderId="0" xfId="4" applyFont="1" applyAlignment="1">
      <alignment horizontal="center" vertical="center"/>
    </xf>
    <xf numFmtId="0" fontId="55" fillId="0" borderId="65" xfId="4" applyFont="1" applyBorder="1" applyAlignment="1">
      <alignment horizontal="left" vertical="center"/>
    </xf>
    <xf numFmtId="0" fontId="55" fillId="0" borderId="56" xfId="4" applyFont="1" applyBorder="1" applyAlignment="1">
      <alignment horizontal="center" vertical="center"/>
    </xf>
    <xf numFmtId="0" fontId="62" fillId="0" borderId="65" xfId="4" applyFont="1" applyBorder="1" applyAlignment="1">
      <alignment vertical="center"/>
    </xf>
    <xf numFmtId="0" fontId="62" fillId="0" borderId="56" xfId="4" applyFont="1" applyBorder="1" applyAlignment="1">
      <alignment vertical="center"/>
    </xf>
    <xf numFmtId="0" fontId="62" fillId="0" borderId="66" xfId="4" applyFont="1" applyBorder="1" applyAlignment="1">
      <alignment vertical="center"/>
    </xf>
    <xf numFmtId="0" fontId="66" fillId="0" borderId="0" xfId="5" applyFont="1" applyAlignment="1">
      <protection locked="0"/>
    </xf>
    <xf numFmtId="0" fontId="67" fillId="0" borderId="0" xfId="5" applyFont="1" applyAlignment="1">
      <protection locked="0"/>
    </xf>
    <xf numFmtId="0" fontId="68" fillId="0" borderId="0" xfId="5" applyFont="1" applyAlignment="1" applyProtection="1">
      <alignment horizontal="left"/>
    </xf>
    <xf numFmtId="0" fontId="69" fillId="0" borderId="0" xfId="5" applyFont="1" applyAlignment="1">
      <alignment horizontal="left" vertical="top"/>
      <protection locked="0"/>
    </xf>
    <xf numFmtId="0" fontId="69" fillId="0" borderId="0" xfId="5" applyFont="1" applyAlignment="1">
      <protection locked="0"/>
    </xf>
    <xf numFmtId="0" fontId="70" fillId="0" borderId="0" xfId="5" applyFont="1" applyAlignment="1">
      <alignment horizontal="right"/>
      <protection locked="0"/>
    </xf>
    <xf numFmtId="0" fontId="68" fillId="0" borderId="0" xfId="5" applyFont="1" applyAlignment="1">
      <alignment horizontal="right"/>
      <protection locked="0"/>
    </xf>
    <xf numFmtId="0" fontId="68" fillId="0" borderId="67" xfId="5" applyFont="1" applyBorder="1" applyAlignment="1" applyProtection="1">
      <alignment horizontal="center" vertical="center" wrapText="1"/>
    </xf>
    <xf numFmtId="0" fontId="68" fillId="0" borderId="67" xfId="5" applyFont="1" applyBorder="1" applyAlignment="1">
      <alignment horizontal="center" vertical="center" wrapText="1"/>
      <protection locked="0"/>
    </xf>
    <xf numFmtId="0" fontId="68" fillId="0" borderId="0" xfId="5" applyFont="1" applyAlignment="1">
      <protection locked="0"/>
    </xf>
    <xf numFmtId="0" fontId="68" fillId="0" borderId="67" xfId="5" applyFont="1" applyBorder="1" applyAlignment="1">
      <alignment horizontal="left" wrapText="1"/>
      <protection locked="0"/>
    </xf>
    <xf numFmtId="39" fontId="68" fillId="0" borderId="67" xfId="5" applyNumberFormat="1" applyFont="1" applyBorder="1" applyAlignment="1">
      <protection locked="0"/>
    </xf>
    <xf numFmtId="175" fontId="68" fillId="0" borderId="0" xfId="5" applyNumberFormat="1" applyFont="1" applyAlignment="1">
      <protection locked="0"/>
    </xf>
    <xf numFmtId="39" fontId="68" fillId="0" borderId="0" xfId="5" applyNumberFormat="1" applyFont="1" applyAlignment="1">
      <protection locked="0"/>
    </xf>
    <xf numFmtId="0" fontId="70" fillId="0" borderId="67" xfId="5" applyFont="1" applyBorder="1" applyAlignment="1">
      <alignment horizontal="left" wrapText="1"/>
      <protection locked="0"/>
    </xf>
    <xf numFmtId="39" fontId="70" fillId="0" borderId="67" xfId="5" applyNumberFormat="1" applyFont="1" applyBorder="1" applyAlignment="1">
      <protection locked="0"/>
    </xf>
    <xf numFmtId="0" fontId="70" fillId="0" borderId="0" xfId="5" applyFont="1" applyAlignment="1">
      <protection locked="0"/>
    </xf>
    <xf numFmtId="0" fontId="65" fillId="0" borderId="0" xfId="5" applyAlignment="1">
      <protection locked="0"/>
    </xf>
    <xf numFmtId="175" fontId="65" fillId="0" borderId="0" xfId="5" applyNumberFormat="1" applyAlignment="1">
      <protection locked="0"/>
    </xf>
    <xf numFmtId="39" fontId="65" fillId="0" borderId="0" xfId="5" applyNumberFormat="1" applyAlignment="1">
      <protection locked="0"/>
    </xf>
  </cellXfs>
  <cellStyles count="6">
    <cellStyle name="Název" xfId="1" builtinId="15"/>
    <cellStyle name="Normální" xfId="0" builtinId="0"/>
    <cellStyle name="Normální 2" xfId="2" xr:uid="{00000000-0005-0000-0000-000002000000}"/>
    <cellStyle name="Normální 3" xfId="3" xr:uid="{00000000-0005-0000-0000-000003000000}"/>
    <cellStyle name="Normální 4" xfId="4" xr:uid="{441769C8-E659-4F1A-A16C-C0BFB485C269}"/>
    <cellStyle name="Normální 5" xfId="5" xr:uid="{52B27D44-4D29-4FA5-8F80-ECEF0B69F9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2C74710-D5E8-41B7-863C-19046D8AAD4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11A0EF12-EEB2-46B6-96AF-A56C333AD355}"/>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661FAA42-ACC6-4B25-AFD1-D4D60E541D5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7A3283AC-14A7-4DCE-837C-DBDF7C11B9A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BFDAA0C-F71E-4AA0-A90C-976C43F7FD8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64C1C3B1-0576-4241-9FC0-819D25B7C706}"/>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8BEDA8C-2110-4FD5-BA3B-28547B6A7BE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C12DEF38-0307-4375-A948-F008907052E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CF87571C-DEAE-498C-8361-6FB9F53A489A}"/>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20101_N%20Rekonstrukce%20chodn&#237;ku%20II-324%20-%20m&#233;n&#283;pr&#225;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20101_N%20Rekonstrukce%20chodn&#237;ku%20II-324%20-%20v&#237;cepr&#225;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O%20101_U%20Rekonstrukce%20chodn&#237;ku%20II-324%20-%20m&#233;n&#283;pr&#225;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O%20101_U%20Rekonstrukce%20chodn&#237;ku%20II-324%20-%20v&#237;cepr&#225;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O%20102_N%20Novostavba%20chodn&#237;ku%20II-324%20-%20m&#233;n&#283;pr&#225;c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O%20102_N%20Novostavba%20chodn&#237;ku%20II-324%20-%20v&#237;cepr&#225;c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O%20103_N%20Novostavba%20chodn&#237;ku%20II-324%20-%20v&#237;cepr&#225;c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O%20103_U%20Novostavba%20chodn&#237;ku%20II-324%20-%20m&#233;n&#283;pr&#225;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O%20103_U%20Novostavba%20chodn&#237;ku%20II-324%20-%20v&#237;cepr&#225;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MP1 - SO 101_N Rekonstruk..."/>
    </sheetNames>
    <sheetDataSet>
      <sheetData sheetId="0">
        <row r="6">
          <cell r="K6" t="str">
            <v>Chodník při silnici II/324 Podmoky</v>
          </cell>
        </row>
        <row r="8">
          <cell r="AN8">
            <v>43885</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VP2 - SO 101_N Rekonstruk..."/>
    </sheetNames>
    <sheetDataSet>
      <sheetData sheetId="0">
        <row r="6">
          <cell r="K6" t="str">
            <v>Chodník při silnici II/324 Podmoky</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MP4 - SO 101_U Rekonstruk..."/>
    </sheetNames>
    <sheetDataSet>
      <sheetData sheetId="0">
        <row r="6">
          <cell r="K6" t="str">
            <v>Chodník při silnici II/324 Podmoky</v>
          </cell>
        </row>
        <row r="8">
          <cell r="AN8">
            <v>43885</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VP5 - SO 101_U Rekonstruk..."/>
    </sheetNames>
    <sheetDataSet>
      <sheetData sheetId="0">
        <row r="6">
          <cell r="K6" t="str">
            <v>Chodník při silnici II/324 Podmoky</v>
          </cell>
        </row>
        <row r="8">
          <cell r="AN8">
            <v>43885</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MP2 - SO 102_N Novostavba..."/>
    </sheetNames>
    <sheetDataSet>
      <sheetData sheetId="0">
        <row r="6">
          <cell r="K6" t="str">
            <v>Chodník při silnici II/324 Podmoky</v>
          </cell>
        </row>
        <row r="8">
          <cell r="AN8">
            <v>43885</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VP3 - SO 102_N  Novostavb..."/>
    </sheetNames>
    <sheetDataSet>
      <sheetData sheetId="0">
        <row r="6">
          <cell r="K6" t="str">
            <v>Chodník při silnici II/324 Podmoky</v>
          </cell>
        </row>
        <row r="8">
          <cell r="AN8">
            <v>43885</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VP4 - SO 103_N  Novostavb..."/>
    </sheetNames>
    <sheetDataSet>
      <sheetData sheetId="0">
        <row r="6">
          <cell r="K6" t="str">
            <v>Chodník při silnici II/324 Podmoky</v>
          </cell>
        </row>
        <row r="8">
          <cell r="AN8">
            <v>43885</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MP3 - SO 103_U Novostavba..."/>
    </sheetNames>
    <sheetDataSet>
      <sheetData sheetId="0">
        <row r="6">
          <cell r="K6" t="str">
            <v>Chodník při silnici II/324 Podmoky</v>
          </cell>
        </row>
        <row r="8">
          <cell r="AN8">
            <v>43945</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VP6 - SO 103_U Rekonstruk..."/>
    </sheetNames>
    <sheetDataSet>
      <sheetData sheetId="0">
        <row r="6">
          <cell r="K6" t="str">
            <v>Chodník při silnici II/324 Podmoky</v>
          </cell>
        </row>
        <row r="8">
          <cell r="AN8">
            <v>43885</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5"/>
  <sheetViews>
    <sheetView showGridLines="0" topLeftCell="B25" zoomScaleNormal="100" zoomScaleSheetLayoutView="115" workbookViewId="0">
      <selection activeCell="D18" sqref="D18"/>
    </sheetView>
  </sheetViews>
  <sheetFormatPr defaultColWidth="9.1796875" defaultRowHeight="12.5" x14ac:dyDescent="0.25"/>
  <cols>
    <col min="1" max="1" width="9.1796875" style="2" hidden="1" customWidth="1"/>
    <col min="2" max="2" width="25.453125" style="2" customWidth="1"/>
    <col min="3" max="3" width="32.81640625" style="2" customWidth="1"/>
    <col min="4" max="4" width="29" style="2" customWidth="1"/>
    <col min="5" max="5" width="27" style="2" customWidth="1"/>
    <col min="6" max="7" width="9.1796875" style="2"/>
    <col min="8" max="8" width="18" style="2" customWidth="1"/>
    <col min="9" max="9" width="27.453125" style="2" bestFit="1" customWidth="1"/>
    <col min="10" max="10" width="20" style="2" customWidth="1"/>
    <col min="11" max="16384" width="9.1796875" style="2"/>
  </cols>
  <sheetData>
    <row r="1" spans="1:6" s="4" customFormat="1" ht="24" thickBot="1" x14ac:dyDescent="0.6">
      <c r="A1" s="92"/>
      <c r="B1" s="197" t="s">
        <v>670</v>
      </c>
      <c r="C1" s="198"/>
      <c r="D1" s="198"/>
      <c r="E1" s="199"/>
      <c r="F1" s="5"/>
    </row>
    <row r="2" spans="1:6" ht="12" customHeight="1" x14ac:dyDescent="0.3">
      <c r="A2" s="17">
        <f t="array" ref="A2">INDEX(__SAZBA__,MATCH(0,COUNTIF($A$1:A1,__SAZBA__),0))</f>
        <v>0</v>
      </c>
      <c r="B2" s="93" t="s">
        <v>498</v>
      </c>
      <c r="C2" s="94" t="s">
        <v>73</v>
      </c>
      <c r="D2" s="94"/>
      <c r="E2" s="95"/>
      <c r="F2" s="6"/>
    </row>
    <row r="3" spans="1:6" ht="18.5" x14ac:dyDescent="0.3">
      <c r="A3" s="17">
        <f t="array" ref="A3">INDEX(__SAZBA__,MATCH(0,COUNTIF($A$1:A2,__SAZBA__),0))</f>
        <v>21</v>
      </c>
      <c r="B3" s="96" t="s">
        <v>97</v>
      </c>
      <c r="C3" s="192" t="s">
        <v>1138</v>
      </c>
      <c r="D3" s="192"/>
      <c r="E3" s="193"/>
      <c r="F3" s="6"/>
    </row>
    <row r="4" spans="1:6" ht="24.75" customHeight="1" x14ac:dyDescent="0.3">
      <c r="A4" s="17" t="str">
        <f t="array" ref="A4">INDEX(__SAZBA__,MATCH(0,COUNTIF($A$1:A3,__SAZBA__),0))</f>
        <v>_</v>
      </c>
      <c r="B4" s="97" t="s">
        <v>398</v>
      </c>
      <c r="C4" s="194"/>
      <c r="D4" s="195"/>
      <c r="E4" s="196"/>
      <c r="F4" s="6"/>
    </row>
    <row r="5" spans="1:6" ht="13" x14ac:dyDescent="0.3">
      <c r="A5" s="17"/>
      <c r="B5" s="97" t="s">
        <v>231</v>
      </c>
      <c r="C5" s="98" t="s">
        <v>63</v>
      </c>
      <c r="D5" s="99"/>
      <c r="E5" s="100"/>
      <c r="F5" s="6"/>
    </row>
    <row r="6" spans="1:6" ht="13" x14ac:dyDescent="0.3">
      <c r="A6" s="17"/>
      <c r="B6" s="97" t="s">
        <v>521</v>
      </c>
      <c r="C6" s="98"/>
      <c r="D6" s="99"/>
      <c r="E6" s="100"/>
      <c r="F6" s="6"/>
    </row>
    <row r="7" spans="1:6" ht="13" x14ac:dyDescent="0.3">
      <c r="A7" s="17"/>
      <c r="B7" s="97" t="s">
        <v>40</v>
      </c>
      <c r="C7" s="101" t="s">
        <v>64</v>
      </c>
      <c r="D7" s="102" t="s">
        <v>367</v>
      </c>
      <c r="E7" s="103"/>
      <c r="F7" s="6"/>
    </row>
    <row r="8" spans="1:6" ht="12.75" customHeight="1" thickBot="1" x14ac:dyDescent="0.35">
      <c r="A8" s="17"/>
      <c r="B8" s="104" t="s">
        <v>18</v>
      </c>
      <c r="C8" s="105">
        <v>2019</v>
      </c>
      <c r="D8" s="106" t="s">
        <v>531</v>
      </c>
      <c r="E8" s="107"/>
      <c r="F8" s="6"/>
    </row>
    <row r="9" spans="1:6" ht="10.5" customHeight="1" x14ac:dyDescent="0.3">
      <c r="A9" s="17"/>
      <c r="B9" s="108" t="s">
        <v>194</v>
      </c>
      <c r="C9" s="109" t="s">
        <v>29</v>
      </c>
      <c r="D9" s="110" t="s">
        <v>388</v>
      </c>
      <c r="E9" s="111" t="s">
        <v>72</v>
      </c>
      <c r="F9" s="6"/>
    </row>
    <row r="10" spans="1:6" ht="12.75" customHeight="1" x14ac:dyDescent="0.3">
      <c r="A10" s="17"/>
      <c r="B10" s="112" t="s">
        <v>232</v>
      </c>
      <c r="C10" s="113" t="s">
        <v>425</v>
      </c>
      <c r="D10" s="114" t="s">
        <v>425</v>
      </c>
      <c r="E10" s="115" t="s">
        <v>171</v>
      </c>
      <c r="F10" s="6"/>
    </row>
    <row r="11" spans="1:6" ht="12.75" customHeight="1" x14ac:dyDescent="0.3">
      <c r="A11" s="17"/>
      <c r="B11" s="112" t="s">
        <v>218</v>
      </c>
      <c r="C11" s="113" t="s">
        <v>387</v>
      </c>
      <c r="D11" s="114"/>
      <c r="E11" s="115"/>
      <c r="F11" s="6"/>
    </row>
    <row r="12" spans="1:6" ht="12.75" customHeight="1" x14ac:dyDescent="0.3">
      <c r="A12" s="17"/>
      <c r="B12" s="112" t="s">
        <v>391</v>
      </c>
      <c r="C12" s="113" t="s">
        <v>426</v>
      </c>
      <c r="D12" s="114"/>
      <c r="E12" s="115"/>
      <c r="F12" s="6"/>
    </row>
    <row r="13" spans="1:6" ht="12.75" customHeight="1" x14ac:dyDescent="0.3">
      <c r="A13" s="17"/>
      <c r="B13" s="112" t="s">
        <v>121</v>
      </c>
      <c r="C13" s="113" t="s">
        <v>332</v>
      </c>
      <c r="D13" s="114"/>
      <c r="E13" s="115"/>
      <c r="F13" s="6"/>
    </row>
    <row r="14" spans="1:6" ht="7.5" customHeight="1" thickBot="1" x14ac:dyDescent="0.35">
      <c r="A14" s="17"/>
      <c r="B14" s="116"/>
      <c r="C14" s="117"/>
      <c r="D14" s="118"/>
      <c r="E14" s="119"/>
      <c r="F14" s="6"/>
    </row>
    <row r="15" spans="1:6" ht="10.5" customHeight="1" x14ac:dyDescent="0.3">
      <c r="A15" s="17"/>
      <c r="B15" s="120" t="s">
        <v>392</v>
      </c>
      <c r="C15" s="121" t="s">
        <v>28</v>
      </c>
      <c r="D15" s="122"/>
      <c r="E15" s="123"/>
      <c r="F15" s="6"/>
    </row>
    <row r="16" spans="1:6" ht="12.75" customHeight="1" x14ac:dyDescent="0.3">
      <c r="A16" s="17"/>
      <c r="B16" s="112" t="s">
        <v>232</v>
      </c>
      <c r="C16" s="124" t="s">
        <v>390</v>
      </c>
      <c r="D16" s="125"/>
      <c r="E16" s="126"/>
      <c r="F16" s="6"/>
    </row>
    <row r="17" spans="1:6" ht="7.5" customHeight="1" thickBot="1" x14ac:dyDescent="0.35">
      <c r="A17" s="17"/>
      <c r="B17" s="127"/>
      <c r="C17" s="128"/>
      <c r="D17" s="118"/>
      <c r="E17" s="129"/>
      <c r="F17" s="6"/>
    </row>
    <row r="18" spans="1:6" ht="19" thickBot="1" x14ac:dyDescent="0.5">
      <c r="A18" s="17"/>
      <c r="B18" s="200" t="s">
        <v>333</v>
      </c>
      <c r="C18" s="201"/>
      <c r="D18" s="201"/>
      <c r="E18" s="202"/>
      <c r="F18" s="6"/>
    </row>
    <row r="19" spans="1:6" ht="13" x14ac:dyDescent="0.3">
      <c r="A19" s="17"/>
      <c r="B19" s="130" t="s">
        <v>457</v>
      </c>
      <c r="C19" s="109" t="s">
        <v>349</v>
      </c>
      <c r="D19" s="110" t="s">
        <v>499</v>
      </c>
      <c r="E19" s="111" t="s">
        <v>407</v>
      </c>
      <c r="F19" s="6"/>
    </row>
    <row r="20" spans="1:6" ht="13" x14ac:dyDescent="0.3">
      <c r="A20" s="17"/>
      <c r="B20" s="131" t="s">
        <v>7</v>
      </c>
      <c r="C20" s="132" t="s">
        <v>400</v>
      </c>
      <c r="D20" s="133"/>
      <c r="E20" s="134"/>
      <c r="F20" s="6"/>
    </row>
    <row r="21" spans="1:6" ht="26" x14ac:dyDescent="0.3">
      <c r="A21" s="17"/>
      <c r="B21" s="131" t="s">
        <v>66</v>
      </c>
      <c r="C21" s="132" t="s">
        <v>1199</v>
      </c>
      <c r="D21" s="133"/>
      <c r="E21" s="134"/>
      <c r="F21" s="6"/>
    </row>
    <row r="22" spans="1:6" ht="13" x14ac:dyDescent="0.3">
      <c r="A22" s="17"/>
      <c r="B22" s="131" t="s">
        <v>67</v>
      </c>
      <c r="C22" s="132" t="s">
        <v>997</v>
      </c>
      <c r="D22" s="133"/>
      <c r="E22" s="134"/>
      <c r="F22" s="6"/>
    </row>
    <row r="23" spans="1:6" ht="26" x14ac:dyDescent="0.3">
      <c r="A23" s="17"/>
      <c r="B23" s="131" t="s">
        <v>68</v>
      </c>
      <c r="C23" s="132" t="s">
        <v>676</v>
      </c>
      <c r="D23" s="133"/>
      <c r="E23" s="134"/>
      <c r="F23" s="6"/>
    </row>
    <row r="24" spans="1:6" ht="13" x14ac:dyDescent="0.3">
      <c r="A24" s="17"/>
      <c r="B24" s="131" t="s">
        <v>69</v>
      </c>
      <c r="C24" s="132" t="s">
        <v>737</v>
      </c>
      <c r="D24" s="133"/>
      <c r="E24" s="134"/>
      <c r="F24" s="6"/>
    </row>
    <row r="25" spans="1:6" ht="26" x14ac:dyDescent="0.3">
      <c r="A25" s="17"/>
      <c r="B25" s="131" t="s">
        <v>70</v>
      </c>
      <c r="C25" s="132" t="s">
        <v>736</v>
      </c>
      <c r="D25" s="133"/>
      <c r="E25" s="134"/>
      <c r="F25" s="6"/>
    </row>
    <row r="26" spans="1:6" ht="13" x14ac:dyDescent="0.3">
      <c r="A26" s="17"/>
      <c r="B26" s="131" t="s">
        <v>71</v>
      </c>
      <c r="C26" s="132" t="s">
        <v>737</v>
      </c>
      <c r="D26" s="133"/>
      <c r="E26" s="134"/>
      <c r="F26" s="6"/>
    </row>
    <row r="27" spans="1:6" ht="13" x14ac:dyDescent="0.3">
      <c r="A27" s="17"/>
      <c r="B27" s="131" t="s">
        <v>31</v>
      </c>
      <c r="C27" s="132" t="s">
        <v>1044</v>
      </c>
      <c r="D27" s="133"/>
      <c r="E27" s="134"/>
      <c r="F27" s="6"/>
    </row>
    <row r="28" spans="1:6" ht="13" x14ac:dyDescent="0.3">
      <c r="A28" s="17"/>
      <c r="B28" s="131" t="s">
        <v>32</v>
      </c>
      <c r="C28" s="132" t="s">
        <v>1043</v>
      </c>
      <c r="D28" s="133"/>
      <c r="E28" s="134"/>
      <c r="F28" s="6"/>
    </row>
    <row r="29" spans="1:6" ht="13" x14ac:dyDescent="0.3">
      <c r="A29" s="17"/>
      <c r="B29" s="131" t="s">
        <v>2</v>
      </c>
      <c r="C29" s="132" t="s">
        <v>399</v>
      </c>
      <c r="D29" s="133"/>
      <c r="E29" s="134"/>
      <c r="F29" s="6"/>
    </row>
    <row r="30" spans="1:6" ht="6.75" customHeight="1" thickBot="1" x14ac:dyDescent="0.35">
      <c r="A30" s="17"/>
      <c r="B30" s="135"/>
      <c r="C30" s="136"/>
      <c r="D30" s="137"/>
      <c r="E30" s="119"/>
      <c r="F30" s="6"/>
    </row>
    <row r="31" spans="1:6" ht="14.5" x14ac:dyDescent="0.35">
      <c r="A31" s="17"/>
      <c r="B31" s="127"/>
      <c r="C31" s="138"/>
      <c r="D31" s="139" t="s">
        <v>401</v>
      </c>
      <c r="E31" s="140">
        <f>SUBTOTAL(9,__CENA__)</f>
        <v>7566974.7782999957</v>
      </c>
      <c r="F31" s="6"/>
    </row>
    <row r="32" spans="1:6" ht="14.5" x14ac:dyDescent="0.35">
      <c r="A32" s="17"/>
      <c r="B32" s="127"/>
      <c r="C32" s="138"/>
      <c r="D32" s="141" t="s">
        <v>15</v>
      </c>
      <c r="E32" s="142">
        <f>SUBTOTAL(9,E33:E34)</f>
        <v>1589064.7034429992</v>
      </c>
      <c r="F32" s="6"/>
    </row>
    <row r="33" spans="1:8" ht="14" x14ac:dyDescent="0.3">
      <c r="A33" s="143">
        <f>IF(ISNUMBER(A3),SUMIF(__SAZBA__,A3,__CENA__),0)</f>
        <v>7566974.7782999957</v>
      </c>
      <c r="B33" s="127"/>
      <c r="C33" s="138"/>
      <c r="D33" s="144" t="str">
        <f>IF(A33=0,"","DPH " &amp; A3 &amp; " % ze základny: " &amp; TEXT(A33,"# ##0"))</f>
        <v>DPH 21 % ze základny: 7566 975</v>
      </c>
      <c r="E33" s="145">
        <f>IF(A33=0,"",A33*A3/100)</f>
        <v>1589064.7034429992</v>
      </c>
      <c r="F33" s="6"/>
      <c r="H33" s="1"/>
    </row>
    <row r="34" spans="1:8" ht="14" x14ac:dyDescent="0.3">
      <c r="A34" s="143">
        <f>IF(ISNUMBER(A4),SUMIF(__SAZBA__,A4,__CENA__),0)</f>
        <v>0</v>
      </c>
      <c r="B34" s="127"/>
      <c r="C34" s="146"/>
      <c r="D34" s="147" t="str">
        <f>IF(A34=0,"","DPH " &amp; A4 &amp; " % ze základny: " &amp; TEXT(A34,"# ##0"))</f>
        <v/>
      </c>
      <c r="E34" s="148" t="str">
        <f>IF(A34=0,"",A34*A4/100)</f>
        <v/>
      </c>
      <c r="F34" s="6"/>
      <c r="H34" s="1"/>
    </row>
    <row r="35" spans="1:8" s="7" customFormat="1" ht="19" thickBot="1" x14ac:dyDescent="0.5">
      <c r="A35" s="149"/>
      <c r="B35" s="150"/>
      <c r="C35" s="151"/>
      <c r="D35" s="152" t="s">
        <v>668</v>
      </c>
      <c r="E35" s="153">
        <v>9156040</v>
      </c>
      <c r="F35" s="8"/>
    </row>
    <row r="36" spans="1:8" ht="14" x14ac:dyDescent="0.3">
      <c r="A36" s="17"/>
      <c r="B36" s="154" t="s">
        <v>370</v>
      </c>
      <c r="C36" s="155"/>
      <c r="D36" s="156" t="s">
        <v>369</v>
      </c>
      <c r="E36" s="157"/>
      <c r="F36" s="6"/>
      <c r="H36" s="1"/>
    </row>
    <row r="37" spans="1:8" ht="13" x14ac:dyDescent="0.3">
      <c r="A37" s="17"/>
      <c r="B37" s="154" t="s">
        <v>1403</v>
      </c>
      <c r="C37" s="158" t="str">
        <f>IF(ISNA(VLOOKUP("Zhotovitel",B10:E14,3,FALSE)),"",VLOOKUP("Zhotovitel",B10:E14,3,FALSE))</f>
        <v/>
      </c>
      <c r="D37" s="156" t="s">
        <v>62</v>
      </c>
      <c r="E37" s="157" t="str">
        <f>IF(ISNA(VLOOKUP("Objednatel",B10:E14,3,FALSE)),"",VLOOKUP("Objednatel",B10:E14,3,FALSE))</f>
        <v/>
      </c>
      <c r="F37" s="6"/>
    </row>
    <row r="38" spans="1:8" ht="13" x14ac:dyDescent="0.3">
      <c r="A38" s="17"/>
      <c r="B38" s="154" t="s">
        <v>1404</v>
      </c>
      <c r="C38" s="155"/>
      <c r="D38" s="156" t="s">
        <v>60</v>
      </c>
      <c r="E38" s="157"/>
      <c r="F38" s="6"/>
    </row>
    <row r="39" spans="1:8" ht="13" x14ac:dyDescent="0.3">
      <c r="A39" s="17"/>
      <c r="B39" s="154" t="s">
        <v>65</v>
      </c>
      <c r="C39" s="155"/>
      <c r="D39" s="156" t="s">
        <v>122</v>
      </c>
      <c r="E39" s="157"/>
      <c r="F39" s="6"/>
    </row>
    <row r="40" spans="1:8" ht="13" x14ac:dyDescent="0.3">
      <c r="A40" s="17"/>
      <c r="B40" s="159"/>
      <c r="C40" s="155"/>
      <c r="D40" s="156"/>
      <c r="E40" s="157"/>
      <c r="F40" s="6"/>
    </row>
    <row r="41" spans="1:8" ht="13" x14ac:dyDescent="0.3">
      <c r="A41" s="17"/>
      <c r="B41" s="160" t="s">
        <v>217</v>
      </c>
      <c r="C41" s="161"/>
      <c r="D41" s="161"/>
      <c r="E41" s="162"/>
      <c r="F41" s="6"/>
    </row>
    <row r="42" spans="1:8" ht="13" x14ac:dyDescent="0.3">
      <c r="A42" s="17"/>
      <c r="B42" s="163"/>
      <c r="C42" s="164"/>
      <c r="D42" s="164"/>
      <c r="E42" s="165"/>
      <c r="F42" s="6"/>
    </row>
    <row r="43" spans="1:8" ht="13" x14ac:dyDescent="0.3">
      <c r="A43" s="17"/>
      <c r="B43" s="163"/>
      <c r="C43" s="164"/>
      <c r="D43" s="164"/>
      <c r="E43" s="165"/>
      <c r="F43" s="6"/>
    </row>
    <row r="44" spans="1:8" ht="13" x14ac:dyDescent="0.3">
      <c r="A44" s="17"/>
      <c r="B44" s="163"/>
      <c r="C44" s="164"/>
      <c r="D44" s="164"/>
      <c r="E44" s="165"/>
      <c r="F44" s="6"/>
    </row>
    <row r="45" spans="1:8" ht="13.5" thickBot="1" x14ac:dyDescent="0.35">
      <c r="A45" s="17"/>
      <c r="B45" s="166"/>
      <c r="C45" s="167"/>
      <c r="D45" s="167"/>
      <c r="E45" s="168"/>
      <c r="F45" s="6"/>
    </row>
  </sheetData>
  <mergeCells count="4">
    <mergeCell ref="C3:E3"/>
    <mergeCell ref="C4:E4"/>
    <mergeCell ref="B1:E1"/>
    <mergeCell ref="B18:E18"/>
  </mergeCells>
  <phoneticPr fontId="0" type="noConversion"/>
  <pageMargins left="0.39370078740157483" right="0.39370078740157483" top="0.59055118110236227" bottom="0.78740157480314965" header="0.39370078740157483" footer="0.3937007874015748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heetPr>
  <dimension ref="A1:G132"/>
  <sheetViews>
    <sheetView tabSelected="1" workbookViewId="0">
      <pane ySplit="3" topLeftCell="A85" activePane="bottomLeft" state="frozen"/>
      <selection activeCell="D18" sqref="D18"/>
      <selection pane="bottomLeft" activeCell="D18" sqref="D18"/>
    </sheetView>
  </sheetViews>
  <sheetFormatPr defaultColWidth="9.1796875" defaultRowHeight="13" outlineLevelRow="1" x14ac:dyDescent="0.3"/>
  <cols>
    <col min="1" max="1" width="12.453125" style="17" hidden="1" customWidth="1"/>
    <col min="2" max="2" width="68.54296875" style="17" customWidth="1"/>
    <col min="3" max="3" width="15.26953125" style="17" customWidth="1"/>
    <col min="4" max="4" width="15.7265625" style="17" hidden="1" customWidth="1"/>
    <col min="5" max="6" width="15.1796875" style="17" customWidth="1"/>
    <col min="7" max="7" width="11.7265625" style="17" customWidth="1"/>
    <col min="8" max="16384" width="9.1796875" style="17"/>
  </cols>
  <sheetData>
    <row r="1" spans="1:7" ht="15.75" customHeight="1" x14ac:dyDescent="0.35">
      <c r="A1" s="169"/>
      <c r="B1" s="17" t="s">
        <v>123</v>
      </c>
      <c r="C1" s="18"/>
      <c r="D1" s="21"/>
      <c r="E1" s="20"/>
      <c r="F1" s="18"/>
    </row>
    <row r="2" spans="1:7" ht="14.25" customHeight="1" x14ac:dyDescent="0.35">
      <c r="A2" s="17">
        <f t="array" ref="A2">INDEX(__SAZBA__,MATCH(0,COUNTIF($A$1:A1,__SAZBA__),0))</f>
        <v>0</v>
      </c>
      <c r="B2" s="23" t="str">
        <f>'Kryci list'!C3</f>
        <v>Chodník při silnici II/324 Podmoky - kopie</v>
      </c>
      <c r="C2" s="18"/>
      <c r="D2" s="21"/>
      <c r="E2" s="20"/>
      <c r="F2" s="18"/>
      <c r="G2" s="23"/>
    </row>
    <row r="3" spans="1:7" s="89" customFormat="1" ht="13.5" thickBot="1" x14ac:dyDescent="0.35">
      <c r="A3" s="89">
        <f t="array" ref="A3">INDEX(__SAZBA__,MATCH(0,COUNTIF($A$1:A2,__SAZBA__),0))</f>
        <v>21</v>
      </c>
      <c r="B3" s="90" t="s">
        <v>30</v>
      </c>
      <c r="C3" s="90" t="s">
        <v>23</v>
      </c>
      <c r="D3" s="90" t="s">
        <v>120</v>
      </c>
      <c r="E3" s="90" t="s">
        <v>15</v>
      </c>
      <c r="F3" s="90" t="s">
        <v>215</v>
      </c>
      <c r="G3" s="90" t="s">
        <v>500</v>
      </c>
    </row>
    <row r="4" spans="1:7" x14ac:dyDescent="0.3">
      <c r="A4" s="17" t="str">
        <f t="array" ref="A4">INDEX(__SAZBA__,MATCH(0,COUNTIF($A$1:A3,__SAZBA__),0))</f>
        <v>_</v>
      </c>
      <c r="B4" s="170"/>
      <c r="C4" s="171"/>
      <c r="D4" s="171"/>
      <c r="E4" s="171"/>
      <c r="F4" s="171"/>
      <c r="G4" s="170"/>
    </row>
    <row r="5" spans="1:7" s="172" customFormat="1" ht="15.75" customHeight="1" x14ac:dyDescent="0.3">
      <c r="B5" s="173" t="str">
        <f>IF(Zakazka!$I$5=0,"",Zakazka!$I$5)</f>
        <v>00: Společné</v>
      </c>
      <c r="C5" s="174">
        <f>IF(Zakazka!$O$5=0,"",Zakazka!$O$5)</f>
        <v>393600</v>
      </c>
      <c r="D5" s="175" t="str">
        <f>IF(Zakazka!$Q$5=0,"",Zakazka!$Q$5)</f>
        <v/>
      </c>
      <c r="E5" s="174">
        <f>IF(Zakazka!$U$5=0,"",Zakazka!$U$5)</f>
        <v>82656</v>
      </c>
      <c r="F5" s="174">
        <f>IF(Zakazka!$V$5=0,"",Zakazka!$V$5)</f>
        <v>476256</v>
      </c>
      <c r="G5" s="174">
        <f>IF(Zakazka!$Y$5=0,"",Zakazka!$Y$5)</f>
        <v>11</v>
      </c>
    </row>
    <row r="6" spans="1:7" s="176" customFormat="1" ht="15" customHeight="1" outlineLevel="1" x14ac:dyDescent="0.3">
      <c r="B6" s="177" t="str">
        <f>IF(Zakazka!$I$6=0,"",Zakazka!$I$6)</f>
        <v>VRN: Vedlejší rozpočtové náklady</v>
      </c>
      <c r="C6" s="178">
        <f>IF(Zakazka!$O$6=0,"",Zakazka!$O$6)</f>
        <v>393600</v>
      </c>
      <c r="D6" s="179" t="str">
        <f>IF(Zakazka!$Q$6=0,"",Zakazka!$Q$6)</f>
        <v/>
      </c>
      <c r="E6" s="178">
        <f>IF(Zakazka!$U$6=0,"",Zakazka!$U$6)</f>
        <v>82656</v>
      </c>
      <c r="F6" s="178">
        <f>IF(Zakazka!$V$6=0,"",Zakazka!$V$6)</f>
        <v>476256</v>
      </c>
      <c r="G6" s="178">
        <f>IF(Zakazka!$Y$6=0,"",Zakazka!$Y$6)</f>
        <v>11</v>
      </c>
    </row>
    <row r="7" spans="1:7" s="172" customFormat="1" ht="15.75" customHeight="1" x14ac:dyDescent="0.3">
      <c r="B7" s="173" t="str">
        <f>IF(Zakazka!$I$64=0,"",Zakazka!$I$64)</f>
        <v>SO101_N: Rekonstrukce chodníku při II/324 - NEUZNATELNÉ</v>
      </c>
      <c r="C7" s="174">
        <f>IF(Zakazka!$O$64=0,"",Zakazka!$O$64)</f>
        <v>965250.51750000007</v>
      </c>
      <c r="D7" s="175">
        <f>IF(Zakazka!$Q$64=0,"",Zakazka!$Q$64)</f>
        <v>520.31440659999998</v>
      </c>
      <c r="E7" s="174">
        <f>IF(Zakazka!$U$64=0,"",Zakazka!$U$64)</f>
        <v>202702.60867499997</v>
      </c>
      <c r="F7" s="174">
        <f>IF(Zakazka!$V$64=0,"",Zakazka!$V$64)</f>
        <v>1167953.1261750001</v>
      </c>
      <c r="G7" s="174">
        <f>IF(Zakazka!$Y$64=0,"",Zakazka!$Y$64)</f>
        <v>52</v>
      </c>
    </row>
    <row r="8" spans="1:7" s="176" customFormat="1" ht="15" customHeight="1" outlineLevel="1" x14ac:dyDescent="0.3">
      <c r="B8" s="177" t="str">
        <f>IF(Zakazka!$I$65=0,"",Zakazka!$I$65)</f>
        <v>12: Odkopávky a prokopávky</v>
      </c>
      <c r="C8" s="178">
        <f>IF(Zakazka!$O$65=0,"",Zakazka!$O$65)</f>
        <v>28953.910999999996</v>
      </c>
      <c r="D8" s="179" t="str">
        <f>IF(Zakazka!$Q$65=0,"",Zakazka!$Q$65)</f>
        <v/>
      </c>
      <c r="E8" s="178">
        <f>IF(Zakazka!$U$65=0,"",Zakazka!$U$65)</f>
        <v>6080.3213099999994</v>
      </c>
      <c r="F8" s="178">
        <f>IF(Zakazka!$V$65=0,"",Zakazka!$V$65)</f>
        <v>35034.232309999999</v>
      </c>
      <c r="G8" s="178">
        <f>IF(Zakazka!$Y$65=0,"",Zakazka!$Y$65)</f>
        <v>3</v>
      </c>
    </row>
    <row r="9" spans="1:7" s="176" customFormat="1" ht="15" customHeight="1" outlineLevel="1" x14ac:dyDescent="0.3">
      <c r="B9" s="177" t="str">
        <f>IF(Zakazka!$I$85=0,"",Zakazka!$I$85)</f>
        <v>13: Hloubené vykopávky</v>
      </c>
      <c r="C9" s="178">
        <f>IF(Zakazka!$O$85=0,"",Zakazka!$O$85)</f>
        <v>609.04899999999998</v>
      </c>
      <c r="D9" s="179" t="str">
        <f>IF(Zakazka!$Q$85=0,"",Zakazka!$Q$85)</f>
        <v/>
      </c>
      <c r="E9" s="178">
        <f>IF(Zakazka!$U$85=0,"",Zakazka!$U$85)</f>
        <v>127.90029</v>
      </c>
      <c r="F9" s="178">
        <f>IF(Zakazka!$V$85=0,"",Zakazka!$V$85)</f>
        <v>736.94929000000002</v>
      </c>
      <c r="G9" s="178">
        <f>IF(Zakazka!$Y$85=0,"",Zakazka!$Y$85)</f>
        <v>4</v>
      </c>
    </row>
    <row r="10" spans="1:7" s="176" customFormat="1" ht="15" customHeight="1" outlineLevel="1" x14ac:dyDescent="0.3">
      <c r="B10" s="177" t="str">
        <f>IF(Zakazka!$I$109=0,"",Zakazka!$I$109)</f>
        <v>16: Přemístění výkopku</v>
      </c>
      <c r="C10" s="178">
        <f>IF(Zakazka!$O$109=0,"",Zakazka!$O$109)</f>
        <v>35472.912499999991</v>
      </c>
      <c r="D10" s="179" t="str">
        <f>IF(Zakazka!$Q$109=0,"",Zakazka!$Q$109)</f>
        <v/>
      </c>
      <c r="E10" s="178">
        <f>IF(Zakazka!$U$109=0,"",Zakazka!$U$109)</f>
        <v>7449.3116249999985</v>
      </c>
      <c r="F10" s="178">
        <f>IF(Zakazka!$V$109=0,"",Zakazka!$V$109)</f>
        <v>42922.224124999993</v>
      </c>
      <c r="G10" s="178">
        <f>IF(Zakazka!$Y$109=0,"",Zakazka!$Y$109)</f>
        <v>3</v>
      </c>
    </row>
    <row r="11" spans="1:7" s="176" customFormat="1" ht="15" customHeight="1" outlineLevel="1" x14ac:dyDescent="0.3">
      <c r="B11" s="177" t="str">
        <f>IF(Zakazka!$I$144=0,"",Zakazka!$I$144)</f>
        <v>17: Konstrukce ze zemin</v>
      </c>
      <c r="C11" s="178">
        <f>IF(Zakazka!$O$144=0,"",Zakazka!$O$144)</f>
        <v>7160.9120000000003</v>
      </c>
      <c r="D11" s="179">
        <f>IF(Zakazka!$Q$144=0,"",Zakazka!$Q$144)</f>
        <v>2.927</v>
      </c>
      <c r="E11" s="178">
        <f>IF(Zakazka!$U$144=0,"",Zakazka!$U$144)</f>
        <v>1503.79152</v>
      </c>
      <c r="F11" s="178">
        <f>IF(Zakazka!$V$144=0,"",Zakazka!$V$144)</f>
        <v>8664.7035200000009</v>
      </c>
      <c r="G11" s="178">
        <f>IF(Zakazka!$Y$144=0,"",Zakazka!$Y$144)</f>
        <v>4</v>
      </c>
    </row>
    <row r="12" spans="1:7" s="176" customFormat="1" ht="15" customHeight="1" outlineLevel="1" x14ac:dyDescent="0.3">
      <c r="B12" s="177" t="str">
        <f>IF(Zakazka!$I$166=0,"",Zakazka!$I$166)</f>
        <v>18: Povrchové úpravy terénu</v>
      </c>
      <c r="C12" s="178">
        <f>IF(Zakazka!$O$166=0,"",Zakazka!$O$166)</f>
        <v>233612.943</v>
      </c>
      <c r="D12" s="179">
        <f>IF(Zakazka!$Q$166=0,"",Zakazka!$Q$166)</f>
        <v>0.12958</v>
      </c>
      <c r="E12" s="178">
        <f>IF(Zakazka!$U$166=0,"",Zakazka!$U$166)</f>
        <v>49058.718029999996</v>
      </c>
      <c r="F12" s="178">
        <f>IF(Zakazka!$V$166=0,"",Zakazka!$V$166)</f>
        <v>282671.66103000002</v>
      </c>
      <c r="G12" s="178">
        <f>IF(Zakazka!$Y$166=0,"",Zakazka!$Y$166)</f>
        <v>12</v>
      </c>
    </row>
    <row r="13" spans="1:7" s="176" customFormat="1" ht="15" customHeight="1" outlineLevel="1" x14ac:dyDescent="0.3">
      <c r="B13" s="177" t="str">
        <f>IF(Zakazka!$I$229=0,"",Zakazka!$I$229)</f>
        <v>19: Hloubení pro podzemní stěny, ražení a hloubení důlní</v>
      </c>
      <c r="C13" s="178">
        <f>IF(Zakazka!$O$229=0,"",Zakazka!$O$229)</f>
        <v>55339.75</v>
      </c>
      <c r="D13" s="179" t="str">
        <f>IF(Zakazka!$Q$229=0,"",Zakazka!$Q$229)</f>
        <v/>
      </c>
      <c r="E13" s="178">
        <f>IF(Zakazka!$U$229=0,"",Zakazka!$U$229)</f>
        <v>11621.3475</v>
      </c>
      <c r="F13" s="178">
        <f>IF(Zakazka!$V$229=0,"",Zakazka!$V$229)</f>
        <v>66961.097500000003</v>
      </c>
      <c r="G13" s="178">
        <f>IF(Zakazka!$Y$229=0,"",Zakazka!$Y$229)</f>
        <v>1</v>
      </c>
    </row>
    <row r="14" spans="1:7" s="176" customFormat="1" ht="15" customHeight="1" outlineLevel="1" x14ac:dyDescent="0.3">
      <c r="B14" s="177" t="str">
        <f>IF(Zakazka!$I$242=0,"",Zakazka!$I$242)</f>
        <v>21: Úprava podloží a základové spáry</v>
      </c>
      <c r="C14" s="178">
        <f>IF(Zakazka!$O$242=0,"",Zakazka!$O$242)</f>
        <v>18321.93</v>
      </c>
      <c r="D14" s="179">
        <f>IF(Zakazka!$Q$242=0,"",Zakazka!$Q$242)</f>
        <v>0.12275999999999998</v>
      </c>
      <c r="E14" s="178">
        <f>IF(Zakazka!$U$242=0,"",Zakazka!$U$242)</f>
        <v>3847.6052999999997</v>
      </c>
      <c r="F14" s="178">
        <f>IF(Zakazka!$V$242=0,"",Zakazka!$V$242)</f>
        <v>22169.535299999996</v>
      </c>
      <c r="G14" s="178">
        <f>IF(Zakazka!$Y$242=0,"",Zakazka!$Y$242)</f>
        <v>2</v>
      </c>
    </row>
    <row r="15" spans="1:7" s="176" customFormat="1" ht="15" customHeight="1" outlineLevel="1" x14ac:dyDescent="0.3">
      <c r="B15" s="177" t="str">
        <f>IF(Zakazka!$I$256=0,"",Zakazka!$I$256)</f>
        <v>56: Podkladní vrstvy komunikací a zpevněných ploch</v>
      </c>
      <c r="C15" s="178">
        <f>IF(Zakazka!$O$256=0,"",Zakazka!$O$256)</f>
        <v>129636.1</v>
      </c>
      <c r="D15" s="179">
        <f>IF(Zakazka!$Q$256=0,"",Zakazka!$Q$256)</f>
        <v>321.43387499999994</v>
      </c>
      <c r="E15" s="178">
        <f>IF(Zakazka!$U$256=0,"",Zakazka!$U$256)</f>
        <v>27223.580999999998</v>
      </c>
      <c r="F15" s="178">
        <f>IF(Zakazka!$V$256=0,"",Zakazka!$V$256)</f>
        <v>156859.68099999998</v>
      </c>
      <c r="G15" s="178">
        <f>IF(Zakazka!$Y$256=0,"",Zakazka!$Y$256)</f>
        <v>3</v>
      </c>
    </row>
    <row r="16" spans="1:7" s="176" customFormat="1" ht="15" customHeight="1" outlineLevel="1" x14ac:dyDescent="0.3">
      <c r="B16" s="177" t="str">
        <f>IF(Zakazka!$I$273=0,"",Zakazka!$I$273)</f>
        <v>59: Dlažby a předlažby pozemních komunikací a zpevněných ploch</v>
      </c>
      <c r="C16" s="178">
        <f>IF(Zakazka!$O$273=0,"",Zakazka!$O$273)</f>
        <v>174026.22</v>
      </c>
      <c r="D16" s="179">
        <f>IF(Zakazka!$Q$273=0,"",Zakazka!$Q$273)</f>
        <v>71.0401375</v>
      </c>
      <c r="E16" s="178">
        <f>IF(Zakazka!$U$273=0,"",Zakazka!$U$273)</f>
        <v>36545.506199999996</v>
      </c>
      <c r="F16" s="178">
        <f>IF(Zakazka!$V$273=0,"",Zakazka!$V$273)</f>
        <v>210571.7262</v>
      </c>
      <c r="G16" s="178">
        <f>IF(Zakazka!$Y$273=0,"",Zakazka!$Y$273)</f>
        <v>7</v>
      </c>
    </row>
    <row r="17" spans="2:7" s="176" customFormat="1" ht="15" customHeight="1" outlineLevel="1" x14ac:dyDescent="0.3">
      <c r="B17" s="177" t="str">
        <f>IF(Zakazka!$I$321=0,"",Zakazka!$I$321)</f>
        <v>87: Potrubí z trub plastických, skleněných a čedičových</v>
      </c>
      <c r="C17" s="178">
        <f>IF(Zakazka!$O$321=0,"",Zakazka!$O$321)</f>
        <v>13619.48</v>
      </c>
      <c r="D17" s="179">
        <f>IF(Zakazka!$Q$321=0,"",Zakazka!$Q$321)</f>
        <v>2.3144100000000001E-2</v>
      </c>
      <c r="E17" s="178">
        <f>IF(Zakazka!$U$321=0,"",Zakazka!$U$321)</f>
        <v>2860.0907999999999</v>
      </c>
      <c r="F17" s="178">
        <f>IF(Zakazka!$V$321=0,"",Zakazka!$V$321)</f>
        <v>16479.570799999998</v>
      </c>
      <c r="G17" s="178">
        <f>IF(Zakazka!$Y$321=0,"",Zakazka!$Y$321)</f>
        <v>3</v>
      </c>
    </row>
    <row r="18" spans="2:7" s="176" customFormat="1" ht="15" customHeight="1" outlineLevel="1" x14ac:dyDescent="0.3">
      <c r="B18" s="177" t="str">
        <f>IF(Zakazka!$I$338=0,"",Zakazka!$I$338)</f>
        <v>89: Trubní vedení</v>
      </c>
      <c r="C18" s="178">
        <f>IF(Zakazka!$O$338=0,"",Zakazka!$O$338)</f>
        <v>39360</v>
      </c>
      <c r="D18" s="179">
        <f>IF(Zakazka!$Q$338=0,"",Zakazka!$Q$338)</f>
        <v>3.3021600000000002</v>
      </c>
      <c r="E18" s="178">
        <f>IF(Zakazka!$U$338=0,"",Zakazka!$U$338)</f>
        <v>8265.6</v>
      </c>
      <c r="F18" s="178">
        <f>IF(Zakazka!$V$338=0,"",Zakazka!$V$338)</f>
        <v>47625.599999999999</v>
      </c>
      <c r="G18" s="178">
        <f>IF(Zakazka!$Y$338=0,"",Zakazka!$Y$338)</f>
        <v>1</v>
      </c>
    </row>
    <row r="19" spans="2:7" s="176" customFormat="1" ht="15" customHeight="1" outlineLevel="1" x14ac:dyDescent="0.3">
      <c r="B19" s="177" t="str">
        <f>IF(Zakazka!$I$345=0,"",Zakazka!$I$345)</f>
        <v>90: Hodinové zúčtovací sazby (HZS)</v>
      </c>
      <c r="C19" s="178">
        <f>IF(Zakazka!$O$345=0,"",Zakazka!$O$345)</f>
        <v>2148.3000000000002</v>
      </c>
      <c r="D19" s="179" t="str">
        <f>IF(Zakazka!$Q$345=0,"",Zakazka!$Q$345)</f>
        <v/>
      </c>
      <c r="E19" s="178">
        <f>IF(Zakazka!$U$345=0,"",Zakazka!$U$345)</f>
        <v>451.14300000000003</v>
      </c>
      <c r="F19" s="178">
        <f>IF(Zakazka!$V$345=0,"",Zakazka!$V$345)</f>
        <v>2599.4430000000002</v>
      </c>
      <c r="G19" s="178">
        <f>IF(Zakazka!$Y$345=0,"",Zakazka!$Y$345)</f>
        <v>1</v>
      </c>
    </row>
    <row r="20" spans="2:7" s="176" customFormat="1" ht="15" customHeight="1" outlineLevel="1" x14ac:dyDescent="0.3">
      <c r="B20" s="177" t="str">
        <f>IF(Zakazka!$I$353=0,"",Zakazka!$I$353)</f>
        <v>91: Doplňující konstrukce a práce na pozemních komunikacích a zpevněných plochách</v>
      </c>
      <c r="C20" s="178">
        <f>IF(Zakazka!$O$353=0,"",Zakazka!$O$353)</f>
        <v>192005.8</v>
      </c>
      <c r="D20" s="179">
        <f>IF(Zakazka!$Q$353=0,"",Zakazka!$Q$353)</f>
        <v>121.33575</v>
      </c>
      <c r="E20" s="178">
        <f>IF(Zakazka!$U$353=0,"",Zakazka!$U$353)</f>
        <v>40321.218000000001</v>
      </c>
      <c r="F20" s="178">
        <f>IF(Zakazka!$V$353=0,"",Zakazka!$V$353)</f>
        <v>232327.01799999998</v>
      </c>
      <c r="G20" s="178">
        <f>IF(Zakazka!$Y$353=0,"",Zakazka!$Y$353)</f>
        <v>4</v>
      </c>
    </row>
    <row r="21" spans="2:7" s="176" customFormat="1" ht="15" customHeight="1" outlineLevel="1" x14ac:dyDescent="0.3">
      <c r="B21" s="177" t="str">
        <f>IF(Zakazka!$I$378=0,"",Zakazka!$I$378)</f>
        <v>919: Spára</v>
      </c>
      <c r="C21" s="178">
        <f>IF(Zakazka!$O$378=0,"",Zakazka!$O$378)</f>
        <v>10305</v>
      </c>
      <c r="D21" s="179" t="str">
        <f>IF(Zakazka!$Q$378=0,"",Zakazka!$Q$378)</f>
        <v/>
      </c>
      <c r="E21" s="178">
        <f>IF(Zakazka!$U$378=0,"",Zakazka!$U$378)</f>
        <v>2164.0500000000002</v>
      </c>
      <c r="F21" s="178">
        <f>IF(Zakazka!$V$378=0,"",Zakazka!$V$378)</f>
        <v>12469.05</v>
      </c>
      <c r="G21" s="178">
        <f>IF(Zakazka!$Y$378=0,"",Zakazka!$Y$378)</f>
        <v>1</v>
      </c>
    </row>
    <row r="22" spans="2:7" s="176" customFormat="1" ht="15" customHeight="1" outlineLevel="1" x14ac:dyDescent="0.3">
      <c r="B22" s="177" t="str">
        <f>IF(Zakazka!$I$385=0,"",Zakazka!$I$385)</f>
        <v>998: Přesun hmot HSV</v>
      </c>
      <c r="C22" s="178">
        <f>IF(Zakazka!$O$385=0,"",Zakazka!$O$385)</f>
        <v>20178.21</v>
      </c>
      <c r="D22" s="179" t="str">
        <f>IF(Zakazka!$Q$385=0,"",Zakazka!$Q$385)</f>
        <v/>
      </c>
      <c r="E22" s="178">
        <f>IF(Zakazka!$U$385=0,"",Zakazka!$U$385)</f>
        <v>4237.4241000000002</v>
      </c>
      <c r="F22" s="178">
        <f>IF(Zakazka!$V$385=0,"",Zakazka!$V$385)</f>
        <v>24415.634099999999</v>
      </c>
      <c r="G22" s="178">
        <f>IF(Zakazka!$Y$385=0,"",Zakazka!$Y$385)</f>
        <v>1</v>
      </c>
    </row>
    <row r="23" spans="2:7" s="176" customFormat="1" ht="15" customHeight="1" outlineLevel="1" x14ac:dyDescent="0.3">
      <c r="B23" s="177" t="str">
        <f>IF(Zakazka!$I$395=0,"",Zakazka!$I$395)</f>
        <v>SO: Stavební objekty</v>
      </c>
      <c r="C23" s="178">
        <f>IF(Zakazka!$O$395=0,"",Zakazka!$O$395)</f>
        <v>2500</v>
      </c>
      <c r="D23" s="179" t="str">
        <f>IF(Zakazka!$Q$395=0,"",Zakazka!$Q$395)</f>
        <v/>
      </c>
      <c r="E23" s="178">
        <f>IF(Zakazka!$U$395=0,"",Zakazka!$U$395)</f>
        <v>525</v>
      </c>
      <c r="F23" s="178">
        <f>IF(Zakazka!$V$395=0,"",Zakazka!$V$395)</f>
        <v>3025</v>
      </c>
      <c r="G23" s="178">
        <f>IF(Zakazka!$Y$395=0,"",Zakazka!$Y$395)</f>
        <v>1</v>
      </c>
    </row>
    <row r="24" spans="2:7" s="176" customFormat="1" ht="15" customHeight="1" outlineLevel="1" x14ac:dyDescent="0.3">
      <c r="B24" s="177" t="str">
        <f>IF(Zakazka!$I$407=0,"",Zakazka!$I$407)</f>
        <v>VRN: Vedlejší rozpočtové náklady</v>
      </c>
      <c r="C24" s="178">
        <f>IF(Zakazka!$O$407=0,"",Zakazka!$O$407)</f>
        <v>2000</v>
      </c>
      <c r="D24" s="179" t="str">
        <f>IF(Zakazka!$Q$407=0,"",Zakazka!$Q$407)</f>
        <v/>
      </c>
      <c r="E24" s="178">
        <f>IF(Zakazka!$U$407=0,"",Zakazka!$U$407)</f>
        <v>420</v>
      </c>
      <c r="F24" s="178">
        <f>IF(Zakazka!$V$407=0,"",Zakazka!$V$407)</f>
        <v>2420</v>
      </c>
      <c r="G24" s="178">
        <f>IF(Zakazka!$Y$407=0,"",Zakazka!$Y$407)</f>
        <v>1</v>
      </c>
    </row>
    <row r="25" spans="2:7" s="172" customFormat="1" ht="15.75" customHeight="1" x14ac:dyDescent="0.3">
      <c r="B25" s="173" t="str">
        <f>IF(Zakazka!$I$413=0,"",Zakazka!$I$413)</f>
        <v>SO101_U: Rekonstrukce chodníku při II/324</v>
      </c>
      <c r="C25" s="174">
        <f>IF(Zakazka!$O$413=0,"",Zakazka!$O$413)</f>
        <v>2073234.7585000005</v>
      </c>
      <c r="D25" s="175">
        <f>IF(Zakazka!$Q$413=0,"",Zakazka!$Q$413)</f>
        <v>1537.4721727199997</v>
      </c>
      <c r="E25" s="174">
        <f>IF(Zakazka!$U$413=0,"",Zakazka!$U$413)</f>
        <v>435379.29928499984</v>
      </c>
      <c r="F25" s="174">
        <f>IF(Zakazka!$V$413=0,"",Zakazka!$V$413)</f>
        <v>2508614.0577849997</v>
      </c>
      <c r="G25" s="174">
        <f>IF(Zakazka!$Y$413=0,"",Zakazka!$Y$413)</f>
        <v>103</v>
      </c>
    </row>
    <row r="26" spans="2:7" s="176" customFormat="1" ht="15" customHeight="1" outlineLevel="1" x14ac:dyDescent="0.3">
      <c r="B26" s="177" t="str">
        <f>IF(Zakazka!$I$414=0,"",Zakazka!$I$414)</f>
        <v>11: Přípravné a přidružené práce</v>
      </c>
      <c r="C26" s="178">
        <f>IF(Zakazka!$O$414=0,"",Zakazka!$O$414)</f>
        <v>313559.57999999996</v>
      </c>
      <c r="D26" s="179">
        <f>IF(Zakazka!$Q$414=0,"",Zakazka!$Q$414)</f>
        <v>281.09200000000004</v>
      </c>
      <c r="E26" s="178">
        <f>IF(Zakazka!$U$414=0,"",Zakazka!$U$414)</f>
        <v>65847.511800000007</v>
      </c>
      <c r="F26" s="178">
        <f>IF(Zakazka!$V$414=0,"",Zakazka!$V$414)</f>
        <v>379407.09180000005</v>
      </c>
      <c r="G26" s="178">
        <f>IF(Zakazka!$Y$414=0,"",Zakazka!$Y$414)</f>
        <v>25</v>
      </c>
    </row>
    <row r="27" spans="2:7" s="176" customFormat="1" ht="15" customHeight="1" outlineLevel="1" x14ac:dyDescent="0.3">
      <c r="B27" s="177" t="str">
        <f>IF(Zakazka!$I$549=0,"",Zakazka!$I$549)</f>
        <v>12: Odkopávky a prokopávky</v>
      </c>
      <c r="C27" s="178">
        <f>IF(Zakazka!$O$549=0,"",Zakazka!$O$549)</f>
        <v>58808.271999999997</v>
      </c>
      <c r="D27" s="179" t="str">
        <f>IF(Zakazka!$Q$549=0,"",Zakazka!$Q$549)</f>
        <v/>
      </c>
      <c r="E27" s="178">
        <f>IF(Zakazka!$U$549=0,"",Zakazka!$U$549)</f>
        <v>12349.73712</v>
      </c>
      <c r="F27" s="178">
        <f>IF(Zakazka!$V$549=0,"",Zakazka!$V$549)</f>
        <v>71158.009120000002</v>
      </c>
      <c r="G27" s="178">
        <f>IF(Zakazka!$Y$549=0,"",Zakazka!$Y$549)</f>
        <v>5</v>
      </c>
    </row>
    <row r="28" spans="2:7" s="176" customFormat="1" ht="15" customHeight="1" outlineLevel="1" x14ac:dyDescent="0.3">
      <c r="B28" s="177" t="str">
        <f>IF(Zakazka!$I$580=0,"",Zakazka!$I$580)</f>
        <v>13: Hloubené vykopávky</v>
      </c>
      <c r="C28" s="178">
        <f>IF(Zakazka!$O$580=0,"",Zakazka!$O$580)</f>
        <v>1202.1199999999999</v>
      </c>
      <c r="D28" s="179" t="str">
        <f>IF(Zakazka!$Q$580=0,"",Zakazka!$Q$580)</f>
        <v/>
      </c>
      <c r="E28" s="178">
        <f>IF(Zakazka!$U$580=0,"",Zakazka!$U$580)</f>
        <v>252.4452</v>
      </c>
      <c r="F28" s="178">
        <f>IF(Zakazka!$V$580=0,"",Zakazka!$V$580)</f>
        <v>1454.5652</v>
      </c>
      <c r="G28" s="178">
        <f>IF(Zakazka!$Y$580=0,"",Zakazka!$Y$580)</f>
        <v>2</v>
      </c>
    </row>
    <row r="29" spans="2:7" s="176" customFormat="1" ht="15" customHeight="1" outlineLevel="1" x14ac:dyDescent="0.3">
      <c r="B29" s="177" t="str">
        <f>IF(Zakazka!$I$594=0,"",Zakazka!$I$594)</f>
        <v>16: Přemístění výkopku</v>
      </c>
      <c r="C29" s="178">
        <f>IF(Zakazka!$O$594=0,"",Zakazka!$O$594)</f>
        <v>110459.59749999999</v>
      </c>
      <c r="D29" s="179" t="str">
        <f>IF(Zakazka!$Q$594=0,"",Zakazka!$Q$594)</f>
        <v/>
      </c>
      <c r="E29" s="178">
        <f>IF(Zakazka!$U$594=0,"",Zakazka!$U$594)</f>
        <v>23196.515474999997</v>
      </c>
      <c r="F29" s="178">
        <f>IF(Zakazka!$V$594=0,"",Zakazka!$V$594)</f>
        <v>133656.112975</v>
      </c>
      <c r="G29" s="178">
        <f>IF(Zakazka!$Y$594=0,"",Zakazka!$Y$594)</f>
        <v>5</v>
      </c>
    </row>
    <row r="30" spans="2:7" s="176" customFormat="1" ht="15" customHeight="1" outlineLevel="1" x14ac:dyDescent="0.3">
      <c r="B30" s="177" t="str">
        <f>IF(Zakazka!$I$639=0,"",Zakazka!$I$639)</f>
        <v>17: Konstrukce ze zemin</v>
      </c>
      <c r="C30" s="178">
        <f>IF(Zakazka!$O$639=0,"",Zakazka!$O$639)</f>
        <v>78776.61</v>
      </c>
      <c r="D30" s="179">
        <f>IF(Zakazka!$Q$639=0,"",Zakazka!$Q$639)</f>
        <v>192.06</v>
      </c>
      <c r="E30" s="178">
        <f>IF(Zakazka!$U$639=0,"",Zakazka!$U$639)</f>
        <v>16543.088100000001</v>
      </c>
      <c r="F30" s="178">
        <f>IF(Zakazka!$V$639=0,"",Zakazka!$V$639)</f>
        <v>95319.698099999994</v>
      </c>
      <c r="G30" s="178">
        <f>IF(Zakazka!$Y$639=0,"",Zakazka!$Y$639)</f>
        <v>3</v>
      </c>
    </row>
    <row r="31" spans="2:7" s="176" customFormat="1" ht="15" customHeight="1" outlineLevel="1" x14ac:dyDescent="0.3">
      <c r="B31" s="177" t="str">
        <f>IF(Zakazka!$I$656=0,"",Zakazka!$I$656)</f>
        <v>18: Povrchové úpravy terénu</v>
      </c>
      <c r="C31" s="178">
        <f>IF(Zakazka!$O$656=0,"",Zakazka!$O$656)</f>
        <v>38884.311000000002</v>
      </c>
      <c r="D31" s="179" t="str">
        <f>IF(Zakazka!$Q$656=0,"",Zakazka!$Q$656)</f>
        <v/>
      </c>
      <c r="E31" s="178">
        <f>IF(Zakazka!$U$656=0,"",Zakazka!$U$656)</f>
        <v>8165.7053099999994</v>
      </c>
      <c r="F31" s="178">
        <f>IF(Zakazka!$V$656=0,"",Zakazka!$V$656)</f>
        <v>47050.016309999992</v>
      </c>
      <c r="G31" s="178">
        <f>IF(Zakazka!$Y$656=0,"",Zakazka!$Y$656)</f>
        <v>3</v>
      </c>
    </row>
    <row r="32" spans="2:7" s="176" customFormat="1" ht="15" customHeight="1" outlineLevel="1" x14ac:dyDescent="0.3">
      <c r="B32" s="177" t="str">
        <f>IF(Zakazka!$I$673=0,"",Zakazka!$I$673)</f>
        <v>19: Hloubení pro podzemní stěny, ražení a hloubení důlní</v>
      </c>
      <c r="C32" s="178">
        <f>IF(Zakazka!$O$673=0,"",Zakazka!$O$673)</f>
        <v>158140.84999999998</v>
      </c>
      <c r="D32" s="179" t="str">
        <f>IF(Zakazka!$Q$673=0,"",Zakazka!$Q$673)</f>
        <v/>
      </c>
      <c r="E32" s="178">
        <f>IF(Zakazka!$U$673=0,"",Zakazka!$U$673)</f>
        <v>33209.578499999996</v>
      </c>
      <c r="F32" s="178">
        <f>IF(Zakazka!$V$673=0,"",Zakazka!$V$673)</f>
        <v>191350.42849999998</v>
      </c>
      <c r="G32" s="178">
        <f>IF(Zakazka!$Y$673=0,"",Zakazka!$Y$673)</f>
        <v>2</v>
      </c>
    </row>
    <row r="33" spans="2:7" s="176" customFormat="1" ht="15" customHeight="1" outlineLevel="1" x14ac:dyDescent="0.3">
      <c r="B33" s="177" t="str">
        <f>IF(Zakazka!$I$691=0,"",Zakazka!$I$691)</f>
        <v>21: Úprava podloží a základové spáry</v>
      </c>
      <c r="C33" s="178">
        <f>IF(Zakazka!$O$691=0,"",Zakazka!$O$691)</f>
        <v>42717.737999999998</v>
      </c>
      <c r="D33" s="179">
        <f>IF(Zakazka!$Q$691=0,"",Zakazka!$Q$691)</f>
        <v>0.28621600000000003</v>
      </c>
      <c r="E33" s="178">
        <f>IF(Zakazka!$U$691=0,"",Zakazka!$U$691)</f>
        <v>8970.7249800000009</v>
      </c>
      <c r="F33" s="178">
        <f>IF(Zakazka!$V$691=0,"",Zakazka!$V$691)</f>
        <v>51688.462980000004</v>
      </c>
      <c r="G33" s="178">
        <f>IF(Zakazka!$Y$691=0,"",Zakazka!$Y$691)</f>
        <v>2</v>
      </c>
    </row>
    <row r="34" spans="2:7" s="176" customFormat="1" ht="15" customHeight="1" outlineLevel="1" x14ac:dyDescent="0.3">
      <c r="B34" s="177" t="str">
        <f>IF(Zakazka!$I$705=0,"",Zakazka!$I$705)</f>
        <v>56: Podkladní vrstvy komunikací a zpevněných ploch</v>
      </c>
      <c r="C34" s="178">
        <f>IF(Zakazka!$O$705=0,"",Zakazka!$O$705)</f>
        <v>295705.06</v>
      </c>
      <c r="D34" s="179">
        <f>IF(Zakazka!$Q$705=0,"",Zakazka!$Q$705)</f>
        <v>670.68311999999992</v>
      </c>
      <c r="E34" s="178">
        <f>IF(Zakazka!$U$705=0,"",Zakazka!$U$705)</f>
        <v>62098.06259999999</v>
      </c>
      <c r="F34" s="178">
        <f>IF(Zakazka!$V$705=0,"",Zakazka!$V$705)</f>
        <v>357803.1226</v>
      </c>
      <c r="G34" s="178">
        <f>IF(Zakazka!$Y$705=0,"",Zakazka!$Y$705)</f>
        <v>6</v>
      </c>
    </row>
    <row r="35" spans="2:7" s="176" customFormat="1" ht="15" customHeight="1" outlineLevel="1" x14ac:dyDescent="0.3">
      <c r="B35" s="177" t="str">
        <f>IF(Zakazka!$I$737=0,"",Zakazka!$I$737)</f>
        <v>57: Kryty štěrkových a živičných pozemních komunikací a zpevněných ploch</v>
      </c>
      <c r="C35" s="178">
        <f>IF(Zakazka!$O$737=0,"",Zakazka!$O$737)</f>
        <v>4220</v>
      </c>
      <c r="D35" s="179">
        <f>IF(Zakazka!$Q$737=0,"",Zakazka!$Q$737)</f>
        <v>1.18686</v>
      </c>
      <c r="E35" s="178">
        <f>IF(Zakazka!$U$737=0,"",Zakazka!$U$737)</f>
        <v>886.2</v>
      </c>
      <c r="F35" s="178">
        <f>IF(Zakazka!$V$737=0,"",Zakazka!$V$737)</f>
        <v>5106.2</v>
      </c>
      <c r="G35" s="178">
        <f>IF(Zakazka!$Y$737=0,"",Zakazka!$Y$737)</f>
        <v>3</v>
      </c>
    </row>
    <row r="36" spans="2:7" s="176" customFormat="1" ht="15" customHeight="1" outlineLevel="1" x14ac:dyDescent="0.3">
      <c r="B36" s="177" t="str">
        <f>IF(Zakazka!$I$758=0,"",Zakazka!$I$758)</f>
        <v>59: Dlažby a předlažby pozemních komunikací a zpevněných ploch</v>
      </c>
      <c r="C36" s="178">
        <f>IF(Zakazka!$O$758=0,"",Zakazka!$O$758)</f>
        <v>336956.83999999997</v>
      </c>
      <c r="D36" s="179">
        <f>IF(Zakazka!$Q$758=0,"",Zakazka!$Q$758)</f>
        <v>141.96601371999998</v>
      </c>
      <c r="E36" s="178">
        <f>IF(Zakazka!$U$758=0,"",Zakazka!$U$758)</f>
        <v>70760.936400000006</v>
      </c>
      <c r="F36" s="178">
        <f>IF(Zakazka!$V$758=0,"",Zakazka!$V$758)</f>
        <v>407717.77640000003</v>
      </c>
      <c r="G36" s="178">
        <f>IF(Zakazka!$Y$758=0,"",Zakazka!$Y$758)</f>
        <v>10</v>
      </c>
    </row>
    <row r="37" spans="2:7" s="176" customFormat="1" ht="15" customHeight="1" outlineLevel="1" x14ac:dyDescent="0.3">
      <c r="B37" s="177" t="str">
        <f>IF(Zakazka!$I$821=0,"",Zakazka!$I$821)</f>
        <v>89: Trubní vedení</v>
      </c>
      <c r="C37" s="178">
        <f>IF(Zakazka!$O$821=0,"",Zakazka!$O$821)</f>
        <v>66840</v>
      </c>
      <c r="D37" s="179">
        <f>IF(Zakazka!$Q$821=0,"",Zakazka!$Q$821)</f>
        <v>14.75512</v>
      </c>
      <c r="E37" s="178">
        <f>IF(Zakazka!$U$821=0,"",Zakazka!$U$821)</f>
        <v>14036.4</v>
      </c>
      <c r="F37" s="178">
        <f>IF(Zakazka!$V$821=0,"",Zakazka!$V$821)</f>
        <v>80876.400000000009</v>
      </c>
      <c r="G37" s="178">
        <f>IF(Zakazka!$Y$821=0,"",Zakazka!$Y$821)</f>
        <v>6</v>
      </c>
    </row>
    <row r="38" spans="2:7" s="176" customFormat="1" ht="15" customHeight="1" outlineLevel="1" x14ac:dyDescent="0.3">
      <c r="B38" s="177" t="str">
        <f>IF(Zakazka!$I$853=0,"",Zakazka!$I$853)</f>
        <v>90: Hodinové zúčtovací sazby (HZS)</v>
      </c>
      <c r="C38" s="178">
        <f>IF(Zakazka!$O$853=0,"",Zakazka!$O$853)</f>
        <v>5008.8500000000004</v>
      </c>
      <c r="D38" s="179" t="str">
        <f>IF(Zakazka!$Q$853=0,"",Zakazka!$Q$853)</f>
        <v/>
      </c>
      <c r="E38" s="178">
        <f>IF(Zakazka!$U$853=0,"",Zakazka!$U$853)</f>
        <v>1051.8585</v>
      </c>
      <c r="F38" s="178">
        <f>IF(Zakazka!$V$853=0,"",Zakazka!$V$853)</f>
        <v>6060.7085000000006</v>
      </c>
      <c r="G38" s="178">
        <f>IF(Zakazka!$Y$853=0,"",Zakazka!$Y$853)</f>
        <v>1</v>
      </c>
    </row>
    <row r="39" spans="2:7" s="176" customFormat="1" ht="15" customHeight="1" outlineLevel="1" x14ac:dyDescent="0.3">
      <c r="B39" s="177" t="str">
        <f>IF(Zakazka!$I$861=0,"",Zakazka!$I$861)</f>
        <v>91: Doplňující konstrukce a práce na pozemních komunikacích a zpevněných plochách</v>
      </c>
      <c r="C39" s="178">
        <f>IF(Zakazka!$O$861=0,"",Zakazka!$O$861)</f>
        <v>345939.06</v>
      </c>
      <c r="D39" s="179">
        <f>IF(Zakazka!$Q$861=0,"",Zakazka!$Q$861)</f>
        <v>230.099493</v>
      </c>
      <c r="E39" s="178">
        <f>IF(Zakazka!$U$861=0,"",Zakazka!$U$861)</f>
        <v>72647.20259999999</v>
      </c>
      <c r="F39" s="178">
        <f>IF(Zakazka!$V$861=0,"",Zakazka!$V$861)</f>
        <v>418586.26259999996</v>
      </c>
      <c r="G39" s="178">
        <f>IF(Zakazka!$Y$861=0,"",Zakazka!$Y$861)</f>
        <v>17</v>
      </c>
    </row>
    <row r="40" spans="2:7" s="176" customFormat="1" ht="15" customHeight="1" outlineLevel="1" x14ac:dyDescent="0.3">
      <c r="B40" s="177" t="str">
        <f>IF(Zakazka!$I$953=0,"",Zakazka!$I$953)</f>
        <v>914: SDZ</v>
      </c>
      <c r="C40" s="178">
        <f>IF(Zakazka!$O$953=0,"",Zakazka!$O$953)</f>
        <v>9059</v>
      </c>
      <c r="D40" s="179">
        <f>IF(Zakazka!$Q$953=0,"",Zakazka!$Q$953)</f>
        <v>0.76529999999999998</v>
      </c>
      <c r="E40" s="178">
        <f>IF(Zakazka!$U$953=0,"",Zakazka!$U$953)</f>
        <v>1902.39</v>
      </c>
      <c r="F40" s="178">
        <f>IF(Zakazka!$V$953=0,"",Zakazka!$V$953)</f>
        <v>10961.390000000001</v>
      </c>
      <c r="G40" s="178">
        <f>IF(Zakazka!$Y$953=0,"",Zakazka!$Y$953)</f>
        <v>7</v>
      </c>
    </row>
    <row r="41" spans="2:7" s="176" customFormat="1" ht="15" customHeight="1" outlineLevel="1" x14ac:dyDescent="0.3">
      <c r="B41" s="177" t="str">
        <f>IF(Zakazka!$I$996=0,"",Zakazka!$I$996)</f>
        <v>915: VDZ</v>
      </c>
      <c r="C41" s="178">
        <f>IF(Zakazka!$O$996=0,"",Zakazka!$O$996)</f>
        <v>638</v>
      </c>
      <c r="D41" s="179">
        <f>IF(Zakazka!$Q$996=0,"",Zakazka!$Q$996)</f>
        <v>0.16400000000000001</v>
      </c>
      <c r="E41" s="178">
        <f>IF(Zakazka!$U$996=0,"",Zakazka!$U$996)</f>
        <v>133.97999999999999</v>
      </c>
      <c r="F41" s="178">
        <f>IF(Zakazka!$V$996=0,"",Zakazka!$V$996)</f>
        <v>771.98</v>
      </c>
      <c r="G41" s="178">
        <f>IF(Zakazka!$Y$996=0,"",Zakazka!$Y$996)</f>
        <v>1</v>
      </c>
    </row>
    <row r="42" spans="2:7" s="176" customFormat="1" ht="15" customHeight="1" outlineLevel="1" x14ac:dyDescent="0.3">
      <c r="B42" s="177" t="str">
        <f>IF(Zakazka!$I$1004=0,"",Zakazka!$I$1004)</f>
        <v>919: Spára</v>
      </c>
      <c r="C42" s="178">
        <f>IF(Zakazka!$O$1004=0,"",Zakazka!$O$1004)</f>
        <v>3941.9999999999995</v>
      </c>
      <c r="D42" s="179" t="str">
        <f>IF(Zakazka!$Q$1004=0,"",Zakazka!$Q$1004)</f>
        <v/>
      </c>
      <c r="E42" s="178">
        <f>IF(Zakazka!$U$1004=0,"",Zakazka!$U$1004)</f>
        <v>827.81999999999982</v>
      </c>
      <c r="F42" s="178">
        <f>IF(Zakazka!$V$1004=0,"",Zakazka!$V$1004)</f>
        <v>4769.82</v>
      </c>
      <c r="G42" s="178">
        <f>IF(Zakazka!$Y$1004=0,"",Zakazka!$Y$1004)</f>
        <v>1</v>
      </c>
    </row>
    <row r="43" spans="2:7" s="176" customFormat="1" ht="15" customHeight="1" outlineLevel="1" x14ac:dyDescent="0.3">
      <c r="B43" s="177" t="str">
        <f>IF(Zakazka!$I$1011=0,"",Zakazka!$I$1011)</f>
        <v>976: vybourání zařizovacích předmětů</v>
      </c>
      <c r="C43" s="178">
        <f>IF(Zakazka!$O$1011=0,"",Zakazka!$O$1011)</f>
        <v>11760</v>
      </c>
      <c r="D43" s="179">
        <f>IF(Zakazka!$Q$1011=0,"",Zakazka!$Q$1011)</f>
        <v>0.36</v>
      </c>
      <c r="E43" s="178">
        <f>IF(Zakazka!$U$1011=0,"",Zakazka!$U$1011)</f>
        <v>2469.6</v>
      </c>
      <c r="F43" s="178">
        <f>IF(Zakazka!$V$1011=0,"",Zakazka!$V$1011)</f>
        <v>14229.6</v>
      </c>
      <c r="G43" s="178">
        <f>IF(Zakazka!$Y$1011=0,"",Zakazka!$Y$1011)</f>
        <v>1</v>
      </c>
    </row>
    <row r="44" spans="2:7" s="176" customFormat="1" ht="15" customHeight="1" outlineLevel="1" x14ac:dyDescent="0.3">
      <c r="B44" s="177" t="str">
        <f>IF(Zakazka!$I$1018=0,"",Zakazka!$I$1018)</f>
        <v>998: Přesun hmot HSV</v>
      </c>
      <c r="C44" s="178">
        <f>IF(Zakazka!$O$1018=0,"",Zakazka!$O$1018)</f>
        <v>48887.28</v>
      </c>
      <c r="D44" s="179" t="str">
        <f>IF(Zakazka!$Q$1018=0,"",Zakazka!$Q$1018)</f>
        <v/>
      </c>
      <c r="E44" s="178">
        <f>IF(Zakazka!$U$1018=0,"",Zakazka!$U$1018)</f>
        <v>10266.328799999999</v>
      </c>
      <c r="F44" s="178">
        <f>IF(Zakazka!$V$1018=0,"",Zakazka!$V$1018)</f>
        <v>59153.608800000002</v>
      </c>
      <c r="G44" s="178">
        <f>IF(Zakazka!$Y$1018=0,"",Zakazka!$Y$1018)</f>
        <v>1</v>
      </c>
    </row>
    <row r="45" spans="2:7" s="176" customFormat="1" ht="15" customHeight="1" outlineLevel="1" x14ac:dyDescent="0.3">
      <c r="B45" s="177" t="str">
        <f>IF(Zakazka!$I$1028=0,"",Zakazka!$I$1028)</f>
        <v>VRN: Vedlejší rozpočtové náklady</v>
      </c>
      <c r="C45" s="178">
        <f>IF(Zakazka!$O$1028=0,"",Zakazka!$O$1028)</f>
        <v>2000</v>
      </c>
      <c r="D45" s="179" t="str">
        <f>IF(Zakazka!$Q$1028=0,"",Zakazka!$Q$1028)</f>
        <v/>
      </c>
      <c r="E45" s="178">
        <f>IF(Zakazka!$U$1028=0,"",Zakazka!$U$1028)</f>
        <v>420</v>
      </c>
      <c r="F45" s="178">
        <f>IF(Zakazka!$V$1028=0,"",Zakazka!$V$1028)</f>
        <v>2420</v>
      </c>
      <c r="G45" s="178">
        <f>IF(Zakazka!$Y$1028=0,"",Zakazka!$Y$1028)</f>
        <v>1</v>
      </c>
    </row>
    <row r="46" spans="2:7" s="176" customFormat="1" ht="15" customHeight="1" outlineLevel="1" x14ac:dyDescent="0.3">
      <c r="B46" s="177" t="str">
        <f>IF(Zakazka!$I$1033=0,"",Zakazka!$I$1033)</f>
        <v>Z99999: Ostatní materiál</v>
      </c>
      <c r="C46" s="178">
        <f>IF(Zakazka!$O$1033=0,"",Zakazka!$O$1033)</f>
        <v>139729.59</v>
      </c>
      <c r="D46" s="179">
        <f>IF(Zakazka!$Q$1033=0,"",Zakazka!$Q$1033)</f>
        <v>4.0540500000000002</v>
      </c>
      <c r="E46" s="178">
        <f>IF(Zakazka!$U$1033=0,"",Zakazka!$U$1033)</f>
        <v>29343.213900000002</v>
      </c>
      <c r="F46" s="178">
        <f>IF(Zakazka!$V$1033=0,"",Zakazka!$V$1033)</f>
        <v>169072.8039</v>
      </c>
      <c r="G46" s="178">
        <f>IF(Zakazka!$Y$1033=0,"",Zakazka!$Y$1033)</f>
        <v>1</v>
      </c>
    </row>
    <row r="47" spans="2:7" s="172" customFormat="1" ht="15.75" customHeight="1" x14ac:dyDescent="0.3">
      <c r="B47" s="173" t="str">
        <f>IF(Zakazka!$I$1041=0,"",Zakazka!$I$1041)</f>
        <v>SO102_N: Nostavba chodníku - II/32 - NEUZNATELNÉ</v>
      </c>
      <c r="C47" s="174">
        <f>IF(Zakazka!$O$1041=0,"",Zakazka!$O$1041)</f>
        <v>2139302.9442000003</v>
      </c>
      <c r="D47" s="175">
        <f>IF(Zakazka!$Q$1041=0,"",Zakazka!$Q$1041)</f>
        <v>1391.5176407199997</v>
      </c>
      <c r="E47" s="174">
        <f>IF(Zakazka!$U$1041=0,"",Zakazka!$U$1041)</f>
        <v>449253.61828199995</v>
      </c>
      <c r="F47" s="174">
        <f>IF(Zakazka!$V$1041=0,"",Zakazka!$V$1041)</f>
        <v>2588556.5624820008</v>
      </c>
      <c r="G47" s="174">
        <f>IF(Zakazka!$Y$1041=0,"",Zakazka!$Y$1041)</f>
        <v>139</v>
      </c>
    </row>
    <row r="48" spans="2:7" s="176" customFormat="1" ht="15" customHeight="1" outlineLevel="1" x14ac:dyDescent="0.3">
      <c r="B48" s="177" t="str">
        <f>IF(Zakazka!$I$1042=0,"",Zakazka!$I$1042)</f>
        <v>11: Přípravné a přidružené práce</v>
      </c>
      <c r="C48" s="178">
        <f>IF(Zakazka!$O$1042=0,"",Zakazka!$O$1042)</f>
        <v>130135.201</v>
      </c>
      <c r="D48" s="179">
        <f>IF(Zakazka!$Q$1042=0,"",Zakazka!$Q$1042)</f>
        <v>64.314899999999994</v>
      </c>
      <c r="E48" s="178">
        <f>IF(Zakazka!$U$1042=0,"",Zakazka!$U$1042)</f>
        <v>27328.392210000002</v>
      </c>
      <c r="F48" s="178">
        <f>IF(Zakazka!$V$1042=0,"",Zakazka!$V$1042)</f>
        <v>157463.59321000002</v>
      </c>
      <c r="G48" s="178">
        <f>IF(Zakazka!$Y$1042=0,"",Zakazka!$Y$1042)</f>
        <v>23</v>
      </c>
    </row>
    <row r="49" spans="2:7" s="176" customFormat="1" ht="15" customHeight="1" outlineLevel="1" x14ac:dyDescent="0.3">
      <c r="B49" s="177" t="str">
        <f>IF(Zakazka!$I$1167=0,"",Zakazka!$I$1167)</f>
        <v>12: Odkopávky a prokopávky</v>
      </c>
      <c r="C49" s="178">
        <f>IF(Zakazka!$O$1167=0,"",Zakazka!$O$1167)</f>
        <v>66381.16899999998</v>
      </c>
      <c r="D49" s="179" t="str">
        <f>IF(Zakazka!$Q$1167=0,"",Zakazka!$Q$1167)</f>
        <v/>
      </c>
      <c r="E49" s="178">
        <f>IF(Zakazka!$U$1167=0,"",Zakazka!$U$1167)</f>
        <v>13940.045489999999</v>
      </c>
      <c r="F49" s="178">
        <f>IF(Zakazka!$V$1167=0,"",Zakazka!$V$1167)</f>
        <v>80321.214490000013</v>
      </c>
      <c r="G49" s="178">
        <f>IF(Zakazka!$Y$1167=0,"",Zakazka!$Y$1167)</f>
        <v>16</v>
      </c>
    </row>
    <row r="50" spans="2:7" s="176" customFormat="1" ht="15" customHeight="1" outlineLevel="1" x14ac:dyDescent="0.3">
      <c r="B50" s="177" t="str">
        <f>IF(Zakazka!$I$1287=0,"",Zakazka!$I$1287)</f>
        <v>13: Hloubené vykopávky</v>
      </c>
      <c r="C50" s="178">
        <f>IF(Zakazka!$O$1287=0,"",Zakazka!$O$1287)</f>
        <v>1706.2179999999998</v>
      </c>
      <c r="D50" s="179" t="str">
        <f>IF(Zakazka!$Q$1287=0,"",Zakazka!$Q$1287)</f>
        <v/>
      </c>
      <c r="E50" s="178">
        <f>IF(Zakazka!$U$1287=0,"",Zakazka!$U$1287)</f>
        <v>358.30578000000003</v>
      </c>
      <c r="F50" s="178">
        <f>IF(Zakazka!$V$1287=0,"",Zakazka!$V$1287)</f>
        <v>2064.52378</v>
      </c>
      <c r="G50" s="178">
        <f>IF(Zakazka!$Y$1287=0,"",Zakazka!$Y$1287)</f>
        <v>6</v>
      </c>
    </row>
    <row r="51" spans="2:7" s="176" customFormat="1" ht="15" customHeight="1" outlineLevel="1" x14ac:dyDescent="0.3">
      <c r="B51" s="177" t="str">
        <f>IF(Zakazka!$I$1323=0,"",Zakazka!$I$1323)</f>
        <v>16: Přemístění výkopku</v>
      </c>
      <c r="C51" s="178">
        <f>IF(Zakazka!$O$1323=0,"",Zakazka!$O$1323)</f>
        <v>117231.58199999999</v>
      </c>
      <c r="D51" s="179" t="str">
        <f>IF(Zakazka!$Q$1323=0,"",Zakazka!$Q$1323)</f>
        <v/>
      </c>
      <c r="E51" s="178">
        <f>IF(Zakazka!$U$1323=0,"",Zakazka!$U$1323)</f>
        <v>24618.63222</v>
      </c>
      <c r="F51" s="178">
        <f>IF(Zakazka!$V$1323=0,"",Zakazka!$V$1323)</f>
        <v>141850.21421999999</v>
      </c>
      <c r="G51" s="178">
        <f>IF(Zakazka!$Y$1323=0,"",Zakazka!$Y$1323)</f>
        <v>8</v>
      </c>
    </row>
    <row r="52" spans="2:7" s="176" customFormat="1" ht="15" customHeight="1" outlineLevel="1" x14ac:dyDescent="0.3">
      <c r="B52" s="177" t="str">
        <f>IF(Zakazka!$I$1409=0,"",Zakazka!$I$1409)</f>
        <v>17: Konstrukce ze zemin</v>
      </c>
      <c r="C52" s="178">
        <f>IF(Zakazka!$O$1409=0,"",Zakazka!$O$1409)</f>
        <v>103206.93400000001</v>
      </c>
      <c r="D52" s="179">
        <f>IF(Zakazka!$Q$1409=0,"",Zakazka!$Q$1409)</f>
        <v>243.81400000000002</v>
      </c>
      <c r="E52" s="178">
        <f>IF(Zakazka!$U$1409=0,"",Zakazka!$U$1409)</f>
        <v>21673.456140000002</v>
      </c>
      <c r="F52" s="178">
        <f>IF(Zakazka!$V$1409=0,"",Zakazka!$V$1409)</f>
        <v>124880.39014</v>
      </c>
      <c r="G52" s="178">
        <f>IF(Zakazka!$Y$1409=0,"",Zakazka!$Y$1409)</f>
        <v>7</v>
      </c>
    </row>
    <row r="53" spans="2:7" s="176" customFormat="1" ht="15" customHeight="1" outlineLevel="1" x14ac:dyDescent="0.3">
      <c r="B53" s="177" t="str">
        <f>IF(Zakazka!$I$1446=0,"",Zakazka!$I$1446)</f>
        <v>18: Povrchové úpravy terénu</v>
      </c>
      <c r="C53" s="178">
        <f>IF(Zakazka!$O$1446=0,"",Zakazka!$O$1446)</f>
        <v>202604.15420000002</v>
      </c>
      <c r="D53" s="179">
        <f>IF(Zakazka!$Q$1446=0,"",Zakazka!$Q$1446)</f>
        <v>0.10581999999999998</v>
      </c>
      <c r="E53" s="178">
        <f>IF(Zakazka!$U$1446=0,"",Zakazka!$U$1446)</f>
        <v>42546.872381999994</v>
      </c>
      <c r="F53" s="178">
        <f>IF(Zakazka!$V$1446=0,"",Zakazka!$V$1446)</f>
        <v>245151.02658199999</v>
      </c>
      <c r="G53" s="178">
        <f>IF(Zakazka!$Y$1446=0,"",Zakazka!$Y$1446)</f>
        <v>15</v>
      </c>
    </row>
    <row r="54" spans="2:7" s="176" customFormat="1" ht="15" customHeight="1" outlineLevel="1" x14ac:dyDescent="0.3">
      <c r="B54" s="177" t="str">
        <f>IF(Zakazka!$I$1536=0,"",Zakazka!$I$1536)</f>
        <v>19: Hloubení pro podzemní stěny, ražení a hloubení důlní</v>
      </c>
      <c r="C54" s="178">
        <f>IF(Zakazka!$O$1536=0,"",Zakazka!$O$1536)</f>
        <v>168828.36</v>
      </c>
      <c r="D54" s="179" t="str">
        <f>IF(Zakazka!$Q$1536=0,"",Zakazka!$Q$1536)</f>
        <v/>
      </c>
      <c r="E54" s="178">
        <f>IF(Zakazka!$U$1536=0,"",Zakazka!$U$1536)</f>
        <v>35453.955600000001</v>
      </c>
      <c r="F54" s="178">
        <f>IF(Zakazka!$V$1536=0,"",Zakazka!$V$1536)</f>
        <v>204282.31559999997</v>
      </c>
      <c r="G54" s="178">
        <f>IF(Zakazka!$Y$1536=0,"",Zakazka!$Y$1536)</f>
        <v>3</v>
      </c>
    </row>
    <row r="55" spans="2:7" s="176" customFormat="1" ht="15" customHeight="1" outlineLevel="1" x14ac:dyDescent="0.3">
      <c r="B55" s="177" t="str">
        <f>IF(Zakazka!$I$1568=0,"",Zakazka!$I$1568)</f>
        <v>21: Úprava podloží a základové spáry</v>
      </c>
      <c r="C55" s="178">
        <f>IF(Zakazka!$O$1568=0,"",Zakazka!$O$1568)</f>
        <v>47731.941000000006</v>
      </c>
      <c r="D55" s="179">
        <f>IF(Zakazka!$Q$1568=0,"",Zakazka!$Q$1568)</f>
        <v>0.31981199999999999</v>
      </c>
      <c r="E55" s="178">
        <f>IF(Zakazka!$U$1568=0,"",Zakazka!$U$1568)</f>
        <v>10023.707610000001</v>
      </c>
      <c r="F55" s="178">
        <f>IF(Zakazka!$V$1568=0,"",Zakazka!$V$1568)</f>
        <v>57755.648610000004</v>
      </c>
      <c r="G55" s="178">
        <f>IF(Zakazka!$Y$1568=0,"",Zakazka!$Y$1568)</f>
        <v>4</v>
      </c>
    </row>
    <row r="56" spans="2:7" s="176" customFormat="1" ht="15" customHeight="1" outlineLevel="1" x14ac:dyDescent="0.3">
      <c r="B56" s="177" t="str">
        <f>IF(Zakazka!$I$1596=0,"",Zakazka!$I$1596)</f>
        <v>33: Sloupy a pilíře, stožáry a rámové stojky</v>
      </c>
      <c r="C56" s="178">
        <f>IF(Zakazka!$O$1596=0,"",Zakazka!$O$1596)</f>
        <v>1940</v>
      </c>
      <c r="D56" s="179">
        <f>IF(Zakazka!$Q$1596=0,"",Zakazka!$Q$1596)</f>
        <v>0.43236000000000002</v>
      </c>
      <c r="E56" s="178">
        <f>IF(Zakazka!$U$1596=0,"",Zakazka!$U$1596)</f>
        <v>407.4</v>
      </c>
      <c r="F56" s="178">
        <f>IF(Zakazka!$V$1596=0,"",Zakazka!$V$1596)</f>
        <v>2347.4</v>
      </c>
      <c r="G56" s="178">
        <f>IF(Zakazka!$Y$1596=0,"",Zakazka!$Y$1596)</f>
        <v>1</v>
      </c>
    </row>
    <row r="57" spans="2:7" s="176" customFormat="1" ht="15" customHeight="1" outlineLevel="1" x14ac:dyDescent="0.3">
      <c r="B57" s="177" t="str">
        <f>IF(Zakazka!$I$1603=0,"",Zakazka!$I$1603)</f>
        <v>56: Podkladní vrstvy komunikací a zpevněných ploch</v>
      </c>
      <c r="C57" s="178">
        <f>IF(Zakazka!$O$1603=0,"",Zakazka!$O$1603)</f>
        <v>279305.22000000003</v>
      </c>
      <c r="D57" s="179">
        <f>IF(Zakazka!$Q$1603=0,"",Zakazka!$Q$1603)</f>
        <v>693.46147500000006</v>
      </c>
      <c r="E57" s="178">
        <f>IF(Zakazka!$U$1603=0,"",Zakazka!$U$1603)</f>
        <v>58654.096200000007</v>
      </c>
      <c r="F57" s="178">
        <f>IF(Zakazka!$V$1603=0,"",Zakazka!$V$1603)</f>
        <v>337959.31620000006</v>
      </c>
      <c r="G57" s="178">
        <f>IF(Zakazka!$Y$1603=0,"",Zakazka!$Y$1603)</f>
        <v>5</v>
      </c>
    </row>
    <row r="58" spans="2:7" s="176" customFormat="1" ht="15" customHeight="1" outlineLevel="1" x14ac:dyDescent="0.3">
      <c r="B58" s="177" t="str">
        <f>IF(Zakazka!$I$1630=0,"",Zakazka!$I$1630)</f>
        <v>57: Kryty štěrkových a živičných pozemních komunikací a zpevněných ploch</v>
      </c>
      <c r="C58" s="178">
        <f>IF(Zakazka!$O$1630=0,"",Zakazka!$O$1630)</f>
        <v>32736</v>
      </c>
      <c r="D58" s="179">
        <f>IF(Zakazka!$Q$1630=0,"",Zakazka!$Q$1630)</f>
        <v>9.7036200000000008</v>
      </c>
      <c r="E58" s="178">
        <f>IF(Zakazka!$U$1630=0,"",Zakazka!$U$1630)</f>
        <v>6874.56</v>
      </c>
      <c r="F58" s="178">
        <f>IF(Zakazka!$V$1630=0,"",Zakazka!$V$1630)</f>
        <v>39610.559999999998</v>
      </c>
      <c r="G58" s="178">
        <f>IF(Zakazka!$Y$1630=0,"",Zakazka!$Y$1630)</f>
        <v>2</v>
      </c>
    </row>
    <row r="59" spans="2:7" s="176" customFormat="1" ht="15" customHeight="1" outlineLevel="1" x14ac:dyDescent="0.3">
      <c r="B59" s="177" t="str">
        <f>IF(Zakazka!$I$1645=0,"",Zakazka!$I$1645)</f>
        <v>59: Dlažby a předlažby pozemních komunikací a zpevněných ploch</v>
      </c>
      <c r="C59" s="178">
        <f>IF(Zakazka!$O$1645=0,"",Zakazka!$O$1645)</f>
        <v>495839.88199999998</v>
      </c>
      <c r="D59" s="179">
        <f>IF(Zakazka!$Q$1645=0,"",Zakazka!$Q$1645)</f>
        <v>149.01613051999999</v>
      </c>
      <c r="E59" s="178">
        <f>IF(Zakazka!$U$1645=0,"",Zakazka!$U$1645)</f>
        <v>104126.37521999999</v>
      </c>
      <c r="F59" s="178">
        <f>IF(Zakazka!$V$1645=0,"",Zakazka!$V$1645)</f>
        <v>599966.25722000015</v>
      </c>
      <c r="G59" s="178">
        <f>IF(Zakazka!$Y$1645=0,"",Zakazka!$Y$1645)</f>
        <v>19</v>
      </c>
    </row>
    <row r="60" spans="2:7" s="176" customFormat="1" ht="15" customHeight="1" outlineLevel="1" x14ac:dyDescent="0.3">
      <c r="B60" s="177" t="str">
        <f>IF(Zakazka!$I$1772=0,"",Zakazka!$I$1772)</f>
        <v>87: Potrubí z trub plastických, skleněných a čedičových</v>
      </c>
      <c r="C60" s="178">
        <f>IF(Zakazka!$O$1772=0,"",Zakazka!$O$1772)</f>
        <v>15758.96</v>
      </c>
      <c r="D60" s="179">
        <f>IF(Zakazka!$Q$1772=0,"",Zakazka!$Q$1772)</f>
        <v>4.6288200000000002E-2</v>
      </c>
      <c r="E60" s="178">
        <f>IF(Zakazka!$U$1772=0,"",Zakazka!$U$1772)</f>
        <v>3309.3815999999997</v>
      </c>
      <c r="F60" s="178">
        <f>IF(Zakazka!$V$1772=0,"",Zakazka!$V$1772)</f>
        <v>19068.3416</v>
      </c>
      <c r="G60" s="178">
        <f>IF(Zakazka!$Y$1772=0,"",Zakazka!$Y$1772)</f>
        <v>3</v>
      </c>
    </row>
    <row r="61" spans="2:7" s="176" customFormat="1" ht="15" customHeight="1" outlineLevel="1" x14ac:dyDescent="0.3">
      <c r="B61" s="177" t="str">
        <f>IF(Zakazka!$I$1789=0,"",Zakazka!$I$1789)</f>
        <v>89: Trubní vedení</v>
      </c>
      <c r="C61" s="178">
        <f>IF(Zakazka!$O$1789=0,"",Zakazka!$O$1789)</f>
        <v>66674.5</v>
      </c>
      <c r="D61" s="179">
        <f>IF(Zakazka!$Q$1789=0,"",Zakazka!$Q$1789)</f>
        <v>9.9801000000000002</v>
      </c>
      <c r="E61" s="178">
        <f>IF(Zakazka!$U$1789=0,"",Zakazka!$U$1789)</f>
        <v>14001.645</v>
      </c>
      <c r="F61" s="178">
        <f>IF(Zakazka!$V$1789=0,"",Zakazka!$V$1789)</f>
        <v>80676.145000000004</v>
      </c>
      <c r="G61" s="178">
        <f>IF(Zakazka!$Y$1789=0,"",Zakazka!$Y$1789)</f>
        <v>7</v>
      </c>
    </row>
    <row r="62" spans="2:7" s="176" customFormat="1" ht="15" customHeight="1" outlineLevel="1" x14ac:dyDescent="0.3">
      <c r="B62" s="177" t="str">
        <f>IF(Zakazka!$I$1826=0,"",Zakazka!$I$1826)</f>
        <v>90: Hodinové zúčtovací sazby (HZS)</v>
      </c>
      <c r="C62" s="178">
        <f>IF(Zakazka!$O$1826=0,"",Zakazka!$O$1826)</f>
        <v>6363</v>
      </c>
      <c r="D62" s="179" t="str">
        <f>IF(Zakazka!$Q$1826=0,"",Zakazka!$Q$1826)</f>
        <v/>
      </c>
      <c r="E62" s="178">
        <f>IF(Zakazka!$U$1826=0,"",Zakazka!$U$1826)</f>
        <v>1336.23</v>
      </c>
      <c r="F62" s="178">
        <f>IF(Zakazka!$V$1826=0,"",Zakazka!$V$1826)</f>
        <v>7699.23</v>
      </c>
      <c r="G62" s="178">
        <f>IF(Zakazka!$Y$1826=0,"",Zakazka!$Y$1826)</f>
        <v>2</v>
      </c>
    </row>
    <row r="63" spans="2:7" s="176" customFormat="1" ht="15" customHeight="1" outlineLevel="1" x14ac:dyDescent="0.3">
      <c r="B63" s="177" t="str">
        <f>IF(Zakazka!$I$1840=0,"",Zakazka!$I$1840)</f>
        <v>91: Doplňující konstrukce a práce na pozemních komunikacích a zpevněných plochách</v>
      </c>
      <c r="C63" s="178">
        <f>IF(Zakazka!$O$1840=0,"",Zakazka!$O$1840)</f>
        <v>335757.75</v>
      </c>
      <c r="D63" s="179">
        <f>IF(Zakazka!$Q$1840=0,"",Zakazka!$Q$1840)</f>
        <v>220.227135</v>
      </c>
      <c r="E63" s="178">
        <f>IF(Zakazka!$U$1840=0,"",Zakazka!$U$1840)</f>
        <v>70509.127500000002</v>
      </c>
      <c r="F63" s="178">
        <f>IF(Zakazka!$V$1840=0,"",Zakazka!$V$1840)</f>
        <v>406266.8775</v>
      </c>
      <c r="G63" s="178">
        <f>IF(Zakazka!$Y$1840=0,"",Zakazka!$Y$1840)</f>
        <v>11</v>
      </c>
    </row>
    <row r="64" spans="2:7" s="176" customFormat="1" ht="15" customHeight="1" outlineLevel="1" x14ac:dyDescent="0.3">
      <c r="B64" s="177" t="str">
        <f>IF(Zakazka!$I$1906=0,"",Zakazka!$I$1906)</f>
        <v>919: Spára</v>
      </c>
      <c r="C64" s="178">
        <f>IF(Zakazka!$O$1906=0,"",Zakazka!$O$1906)</f>
        <v>9180</v>
      </c>
      <c r="D64" s="179" t="str">
        <f>IF(Zakazka!$Q$1906=0,"",Zakazka!$Q$1906)</f>
        <v/>
      </c>
      <c r="E64" s="178">
        <f>IF(Zakazka!$U$1906=0,"",Zakazka!$U$1906)</f>
        <v>1927.8</v>
      </c>
      <c r="F64" s="178">
        <f>IF(Zakazka!$V$1906=0,"",Zakazka!$V$1906)</f>
        <v>11107.8</v>
      </c>
      <c r="G64" s="178">
        <f>IF(Zakazka!$Y$1906=0,"",Zakazka!$Y$1906)</f>
        <v>2</v>
      </c>
    </row>
    <row r="65" spans="2:7" s="176" customFormat="1" ht="15" customHeight="1" outlineLevel="1" x14ac:dyDescent="0.3">
      <c r="B65" s="177" t="str">
        <f>IF(Zakazka!$I$1918=0,"",Zakazka!$I$1918)</f>
        <v>976: vybourání zařizovacích předmětů</v>
      </c>
      <c r="C65" s="178">
        <f>IF(Zakazka!$O$1918=0,"",Zakazka!$O$1918)</f>
        <v>3136</v>
      </c>
      <c r="D65" s="179">
        <f>IF(Zakazka!$Q$1918=0,"",Zakazka!$Q$1918)</f>
        <v>9.6000000000000002E-2</v>
      </c>
      <c r="E65" s="178">
        <f>IF(Zakazka!$U$1918=0,"",Zakazka!$U$1918)</f>
        <v>658.56</v>
      </c>
      <c r="F65" s="178">
        <f>IF(Zakazka!$V$1918=0,"",Zakazka!$V$1918)</f>
        <v>3794.56</v>
      </c>
      <c r="G65" s="178">
        <f>IF(Zakazka!$Y$1918=0,"",Zakazka!$Y$1918)</f>
        <v>1</v>
      </c>
    </row>
    <row r="66" spans="2:7" s="176" customFormat="1" ht="15" customHeight="1" outlineLevel="1" x14ac:dyDescent="0.3">
      <c r="B66" s="177" t="str">
        <f>IF(Zakazka!$I$1925=0,"",Zakazka!$I$1925)</f>
        <v>998: Přesun hmot HSV</v>
      </c>
      <c r="C66" s="178">
        <f>IF(Zakazka!$O$1925=0,"",Zakazka!$O$1925)</f>
        <v>50786.073000000004</v>
      </c>
      <c r="D66" s="179" t="str">
        <f>IF(Zakazka!$Q$1925=0,"",Zakazka!$Q$1925)</f>
        <v/>
      </c>
      <c r="E66" s="178">
        <f>IF(Zakazka!$U$1925=0,"",Zakazka!$U$1925)</f>
        <v>10665.07533</v>
      </c>
      <c r="F66" s="178">
        <f>IF(Zakazka!$V$1925=0,"",Zakazka!$V$1925)</f>
        <v>61451.148330000004</v>
      </c>
      <c r="G66" s="178">
        <f>IF(Zakazka!$Y$1925=0,"",Zakazka!$Y$1925)</f>
        <v>2</v>
      </c>
    </row>
    <row r="67" spans="2:7" s="176" customFormat="1" ht="15" customHeight="1" outlineLevel="1" x14ac:dyDescent="0.3">
      <c r="B67" s="177" t="str">
        <f>IF(Zakazka!$I$1944=0,"",Zakazka!$I$1944)</f>
        <v>VRN: Vedlejší rozpočtové náklady</v>
      </c>
      <c r="C67" s="178">
        <f>IF(Zakazka!$O$1944=0,"",Zakazka!$O$1944)</f>
        <v>4000</v>
      </c>
      <c r="D67" s="179" t="str">
        <f>IF(Zakazka!$Q$1944=0,"",Zakazka!$Q$1944)</f>
        <v/>
      </c>
      <c r="E67" s="178">
        <f>IF(Zakazka!$U$1944=0,"",Zakazka!$U$1944)</f>
        <v>840</v>
      </c>
      <c r="F67" s="178">
        <f>IF(Zakazka!$V$1944=0,"",Zakazka!$V$1944)</f>
        <v>4840</v>
      </c>
      <c r="G67" s="178">
        <f>IF(Zakazka!$Y$1944=0,"",Zakazka!$Y$1944)</f>
        <v>2</v>
      </c>
    </row>
    <row r="68" spans="2:7" s="172" customFormat="1" ht="15.75" customHeight="1" x14ac:dyDescent="0.3">
      <c r="B68" s="173" t="str">
        <f>IF(Zakazka!$I$1953=0,"",Zakazka!$I$1953)</f>
        <v>SO102_U: Novostavba chodníku - II/324 - Uznatelné</v>
      </c>
      <c r="C68" s="174">
        <f>IF(Zakazka!$O$1953=0,"",Zakazka!$O$1953)</f>
        <v>384872.5186999999</v>
      </c>
      <c r="D68" s="175">
        <f>IF(Zakazka!$Q$1953=0,"",Zakazka!$Q$1953)</f>
        <v>131.3426096</v>
      </c>
      <c r="E68" s="174">
        <f>IF(Zakazka!$U$1953=0,"",Zakazka!$U$1953)</f>
        <v>80823.228927000018</v>
      </c>
      <c r="F68" s="174">
        <f>IF(Zakazka!$V$1953=0,"",Zakazka!$V$1953)</f>
        <v>465695.74762699986</v>
      </c>
      <c r="G68" s="174">
        <f>IF(Zakazka!$Y$1953=0,"",Zakazka!$Y$1953)</f>
        <v>52</v>
      </c>
    </row>
    <row r="69" spans="2:7" s="176" customFormat="1" ht="15" customHeight="1" outlineLevel="1" x14ac:dyDescent="0.3">
      <c r="B69" s="177" t="str">
        <f>IF(Zakazka!$I$1954=0,"",Zakazka!$I$1954)</f>
        <v>11: Přípravné a přidružené práce</v>
      </c>
      <c r="C69" s="178">
        <f>IF(Zakazka!$O$1954=0,"",Zakazka!$O$1954)</f>
        <v>29834.1</v>
      </c>
      <c r="D69" s="179">
        <f>IF(Zakazka!$Q$1954=0,"",Zakazka!$Q$1954)</f>
        <v>8.1839999999999993</v>
      </c>
      <c r="E69" s="178">
        <f>IF(Zakazka!$U$1954=0,"",Zakazka!$U$1954)</f>
        <v>6265.1610000000001</v>
      </c>
      <c r="F69" s="178">
        <f>IF(Zakazka!$V$1954=0,"",Zakazka!$V$1954)</f>
        <v>36099.260999999999</v>
      </c>
      <c r="G69" s="178">
        <f>IF(Zakazka!$Y$1954=0,"",Zakazka!$Y$1954)</f>
        <v>3</v>
      </c>
    </row>
    <row r="70" spans="2:7" s="176" customFormat="1" ht="15" customHeight="1" outlineLevel="1" x14ac:dyDescent="0.3">
      <c r="B70" s="177" t="str">
        <f>IF(Zakazka!$I$1973=0,"",Zakazka!$I$1973)</f>
        <v>12: Odkopávky a prokopávky</v>
      </c>
      <c r="C70" s="178">
        <f>IF(Zakazka!$O$1973=0,"",Zakazka!$O$1973)</f>
        <v>12644.259</v>
      </c>
      <c r="D70" s="179" t="str">
        <f>IF(Zakazka!$Q$1973=0,"",Zakazka!$Q$1973)</f>
        <v/>
      </c>
      <c r="E70" s="178">
        <f>IF(Zakazka!$U$1973=0,"",Zakazka!$U$1973)</f>
        <v>2655.29439</v>
      </c>
      <c r="F70" s="178">
        <f>IF(Zakazka!$V$1973=0,"",Zakazka!$V$1973)</f>
        <v>15299.553390000001</v>
      </c>
      <c r="G70" s="178">
        <f>IF(Zakazka!$Y$1973=0,"",Zakazka!$Y$1973)</f>
        <v>8</v>
      </c>
    </row>
    <row r="71" spans="2:7" s="176" customFormat="1" ht="15" customHeight="1" outlineLevel="1" x14ac:dyDescent="0.3">
      <c r="B71" s="177" t="str">
        <f>IF(Zakazka!$I$2038=0,"",Zakazka!$I$2038)</f>
        <v>16: Přemístění výkopku</v>
      </c>
      <c r="C71" s="178">
        <f>IF(Zakazka!$O$2038=0,"",Zakazka!$O$2038)</f>
        <v>29307.895500000002</v>
      </c>
      <c r="D71" s="179" t="str">
        <f>IF(Zakazka!$Q$2038=0,"",Zakazka!$Q$2038)</f>
        <v/>
      </c>
      <c r="E71" s="178">
        <f>IF(Zakazka!$U$2038=0,"",Zakazka!$U$2038)</f>
        <v>6154.6580550000008</v>
      </c>
      <c r="F71" s="178">
        <f>IF(Zakazka!$V$2038=0,"",Zakazka!$V$2038)</f>
        <v>35462.553555000006</v>
      </c>
      <c r="G71" s="178">
        <f>IF(Zakazka!$Y$2038=0,"",Zakazka!$Y$2038)</f>
        <v>8</v>
      </c>
    </row>
    <row r="72" spans="2:7" s="176" customFormat="1" ht="15" customHeight="1" outlineLevel="1" x14ac:dyDescent="0.3">
      <c r="B72" s="177" t="str">
        <f>IF(Zakazka!$I$2124=0,"",Zakazka!$I$2124)</f>
        <v>18: Povrchové úpravy terénu</v>
      </c>
      <c r="C72" s="178">
        <f>IF(Zakazka!$O$2124=0,"",Zakazka!$O$2124)</f>
        <v>80691.912200000006</v>
      </c>
      <c r="D72" s="179">
        <f>IF(Zakazka!$Q$2124=0,"",Zakazka!$Q$2124)</f>
        <v>6.2980000000000008E-2</v>
      </c>
      <c r="E72" s="178">
        <f>IF(Zakazka!$U$2124=0,"",Zakazka!$U$2124)</f>
        <v>16945.301562000001</v>
      </c>
      <c r="F72" s="178">
        <f>IF(Zakazka!$V$2124=0,"",Zakazka!$V$2124)</f>
        <v>97637.213761999999</v>
      </c>
      <c r="G72" s="178">
        <f>IF(Zakazka!$Y$2124=0,"",Zakazka!$Y$2124)</f>
        <v>14</v>
      </c>
    </row>
    <row r="73" spans="2:7" s="176" customFormat="1" ht="15" customHeight="1" outlineLevel="1" x14ac:dyDescent="0.3">
      <c r="B73" s="177" t="str">
        <f>IF(Zakazka!$I$2209=0,"",Zakazka!$I$2209)</f>
        <v>19: Hloubení pro podzemní stěny, ražení a hloubení důlní</v>
      </c>
      <c r="C73" s="178">
        <f>IF(Zakazka!$O$2209=0,"",Zakazka!$O$2209)</f>
        <v>42207.090000000011</v>
      </c>
      <c r="D73" s="179" t="str">
        <f>IF(Zakazka!$Q$2209=0,"",Zakazka!$Q$2209)</f>
        <v/>
      </c>
      <c r="E73" s="178">
        <f>IF(Zakazka!$U$2209=0,"",Zakazka!$U$2209)</f>
        <v>8863.4889000000021</v>
      </c>
      <c r="F73" s="178">
        <f>IF(Zakazka!$V$2209=0,"",Zakazka!$V$2209)</f>
        <v>51070.578900000008</v>
      </c>
      <c r="G73" s="178">
        <f>IF(Zakazka!$Y$2209=0,"",Zakazka!$Y$2209)</f>
        <v>3</v>
      </c>
    </row>
    <row r="74" spans="2:7" s="176" customFormat="1" ht="15" customHeight="1" outlineLevel="1" x14ac:dyDescent="0.3">
      <c r="B74" s="177" t="str">
        <f>IF(Zakazka!$I$2241=0,"",Zakazka!$I$2241)</f>
        <v>21: Úprava podloží a základové spáry</v>
      </c>
      <c r="C74" s="178">
        <f>IF(Zakazka!$O$2241=0,"",Zakazka!$O$2241)</f>
        <v>6534.1650000000009</v>
      </c>
      <c r="D74" s="179">
        <f>IF(Zakazka!$Q$2241=0,"",Zakazka!$Q$2241)</f>
        <v>4.3779999999999999E-2</v>
      </c>
      <c r="E74" s="178">
        <f>IF(Zakazka!$U$2241=0,"",Zakazka!$U$2241)</f>
        <v>1372.1746499999999</v>
      </c>
      <c r="F74" s="178">
        <f>IF(Zakazka!$V$2241=0,"",Zakazka!$V$2241)</f>
        <v>7906.3396499999999</v>
      </c>
      <c r="G74" s="178">
        <f>IF(Zakazka!$Y$2241=0,"",Zakazka!$Y$2241)</f>
        <v>2</v>
      </c>
    </row>
    <row r="75" spans="2:7" s="176" customFormat="1" ht="15" customHeight="1" outlineLevel="1" x14ac:dyDescent="0.3">
      <c r="B75" s="177" t="str">
        <f>IF(Zakazka!$I$2257=0,"",Zakazka!$I$2257)</f>
        <v>56: Podkladní vrstvy komunikací a zpevněných ploch</v>
      </c>
      <c r="C75" s="178">
        <f>IF(Zakazka!$O$2257=0,"",Zakazka!$O$2257)</f>
        <v>21993</v>
      </c>
      <c r="D75" s="179">
        <f>IF(Zakazka!$Q$2257=0,"",Zakazka!$Q$2257)</f>
        <v>39.061574999999998</v>
      </c>
      <c r="E75" s="178">
        <f>IF(Zakazka!$U$2257=0,"",Zakazka!$U$2257)</f>
        <v>4618.5300000000007</v>
      </c>
      <c r="F75" s="178">
        <f>IF(Zakazka!$V$2257=0,"",Zakazka!$V$2257)</f>
        <v>26611.530000000002</v>
      </c>
      <c r="G75" s="178">
        <f>IF(Zakazka!$Y$2257=0,"",Zakazka!$Y$2257)</f>
        <v>2</v>
      </c>
    </row>
    <row r="76" spans="2:7" s="176" customFormat="1" ht="15" customHeight="1" outlineLevel="1" x14ac:dyDescent="0.3">
      <c r="B76" s="177" t="str">
        <f>IF(Zakazka!$I$2269=0,"",Zakazka!$I$2269)</f>
        <v>59: Dlažby a předlažby pozemních komunikací a zpevněných ploch</v>
      </c>
      <c r="C76" s="178">
        <f>IF(Zakazka!$O$2269=0,"",Zakazka!$O$2269)</f>
        <v>85113.72</v>
      </c>
      <c r="D76" s="179">
        <f>IF(Zakazka!$Q$2269=0,"",Zakazka!$Q$2269)</f>
        <v>37.397274600000003</v>
      </c>
      <c r="E76" s="178">
        <f>IF(Zakazka!$U$2269=0,"",Zakazka!$U$2269)</f>
        <v>17873.8812</v>
      </c>
      <c r="F76" s="178">
        <f>IF(Zakazka!$V$2269=0,"",Zakazka!$V$2269)</f>
        <v>102987.60119999999</v>
      </c>
      <c r="G76" s="178">
        <f>IF(Zakazka!$Y$2269=0,"",Zakazka!$Y$2269)</f>
        <v>8</v>
      </c>
    </row>
    <row r="77" spans="2:7" s="176" customFormat="1" ht="15" customHeight="1" outlineLevel="1" x14ac:dyDescent="0.3">
      <c r="B77" s="177" t="str">
        <f>IF(Zakazka!$I$2335=0,"",Zakazka!$I$2335)</f>
        <v>91: Doplňující konstrukce a práce na pozemních komunikacích a zpevněných plochách</v>
      </c>
      <c r="C77" s="178">
        <f>IF(Zakazka!$O$2335=0,"",Zakazka!$O$2335)</f>
        <v>71424</v>
      </c>
      <c r="D77" s="179">
        <f>IF(Zakazka!$Q$2335=0,"",Zakazka!$Q$2335)</f>
        <v>46.593000000000004</v>
      </c>
      <c r="E77" s="178">
        <f>IF(Zakazka!$U$2335=0,"",Zakazka!$U$2335)</f>
        <v>14999.04</v>
      </c>
      <c r="F77" s="178">
        <f>IF(Zakazka!$V$2335=0,"",Zakazka!$V$2335)</f>
        <v>86423.039999999994</v>
      </c>
      <c r="G77" s="178">
        <f>IF(Zakazka!$Y$2335=0,"",Zakazka!$Y$2335)</f>
        <v>3</v>
      </c>
    </row>
    <row r="78" spans="2:7" s="176" customFormat="1" ht="15" customHeight="1" outlineLevel="1" x14ac:dyDescent="0.3">
      <c r="B78" s="177" t="str">
        <f>IF(Zakazka!$I$2358=0,"",Zakazka!$I$2358)</f>
        <v>998: Přesun hmot HSV</v>
      </c>
      <c r="C78" s="178">
        <f>IF(Zakazka!$O$2358=0,"",Zakazka!$O$2358)</f>
        <v>5122.3769999999995</v>
      </c>
      <c r="D78" s="179" t="str">
        <f>IF(Zakazka!$Q$2358=0,"",Zakazka!$Q$2358)</f>
        <v/>
      </c>
      <c r="E78" s="178">
        <f>IF(Zakazka!$U$2358=0,"",Zakazka!$U$2358)</f>
        <v>1075.6991699999999</v>
      </c>
      <c r="F78" s="178">
        <f>IF(Zakazka!$V$2358=0,"",Zakazka!$V$2358)</f>
        <v>6198.0761699999994</v>
      </c>
      <c r="G78" s="178">
        <f>IF(Zakazka!$Y$2358=0,"",Zakazka!$Y$2358)</f>
        <v>1</v>
      </c>
    </row>
    <row r="79" spans="2:7" s="172" customFormat="1" ht="15.75" customHeight="1" x14ac:dyDescent="0.3">
      <c r="B79" s="173" t="str">
        <f>IF(Zakazka!$I$2370=0,"",Zakazka!$I$2370)</f>
        <v>SO103_N: Nostavba chodníku - II/324 - NEUZNATELNÉ</v>
      </c>
      <c r="C79" s="174">
        <f>IF(Zakazka!$O$2370=0,"",Zakazka!$O$2370)</f>
        <v>395526.1825</v>
      </c>
      <c r="D79" s="175">
        <f>IF(Zakazka!$Q$2370=0,"",Zakazka!$Q$2370)</f>
        <v>174.68717920000003</v>
      </c>
      <c r="E79" s="174">
        <f>IF(Zakazka!$U$2370=0,"",Zakazka!$U$2370)</f>
        <v>83060.498325000008</v>
      </c>
      <c r="F79" s="174">
        <f>IF(Zakazka!$V$2370=0,"",Zakazka!$V$2370)</f>
        <v>478586.68082499993</v>
      </c>
      <c r="G79" s="174">
        <f>IF(Zakazka!$Y$2370=0,"",Zakazka!$Y$2370)</f>
        <v>49</v>
      </c>
    </row>
    <row r="80" spans="2:7" s="176" customFormat="1" ht="15" customHeight="1" outlineLevel="1" x14ac:dyDescent="0.3">
      <c r="B80" s="177" t="str">
        <f>IF(Zakazka!$I$2371=0,"",Zakazka!$I$2371)</f>
        <v>12: Odkopávky a prokopávky</v>
      </c>
      <c r="C80" s="178">
        <f>IF(Zakazka!$O$2371=0,"",Zakazka!$O$2371)</f>
        <v>10074.826000000001</v>
      </c>
      <c r="D80" s="179" t="str">
        <f>IF(Zakazka!$Q$2371=0,"",Zakazka!$Q$2371)</f>
        <v/>
      </c>
      <c r="E80" s="178">
        <f>IF(Zakazka!$U$2371=0,"",Zakazka!$U$2371)</f>
        <v>2115.7134599999999</v>
      </c>
      <c r="F80" s="178">
        <f>IF(Zakazka!$V$2371=0,"",Zakazka!$V$2371)</f>
        <v>12190.539460000002</v>
      </c>
      <c r="G80" s="178">
        <f>IF(Zakazka!$Y$2371=0,"",Zakazka!$Y$2371)</f>
        <v>3</v>
      </c>
    </row>
    <row r="81" spans="2:7" s="176" customFormat="1" ht="15" customHeight="1" outlineLevel="1" x14ac:dyDescent="0.3">
      <c r="B81" s="177" t="str">
        <f>IF(Zakazka!$I$2391=0,"",Zakazka!$I$2391)</f>
        <v>13: Hloubené vykopávky</v>
      </c>
      <c r="C81" s="178">
        <f>IF(Zakazka!$O$2391=0,"",Zakazka!$O$2391)</f>
        <v>1168.2200000000003</v>
      </c>
      <c r="D81" s="179" t="str">
        <f>IF(Zakazka!$Q$2391=0,"",Zakazka!$Q$2391)</f>
        <v/>
      </c>
      <c r="E81" s="178">
        <f>IF(Zakazka!$U$2391=0,"",Zakazka!$U$2391)</f>
        <v>245.3262</v>
      </c>
      <c r="F81" s="178">
        <f>IF(Zakazka!$V$2391=0,"",Zakazka!$V$2391)</f>
        <v>1413.5462000000002</v>
      </c>
      <c r="G81" s="178">
        <f>IF(Zakazka!$Y$2391=0,"",Zakazka!$Y$2391)</f>
        <v>4</v>
      </c>
    </row>
    <row r="82" spans="2:7" s="176" customFormat="1" ht="15" customHeight="1" outlineLevel="1" x14ac:dyDescent="0.3">
      <c r="B82" s="177" t="str">
        <f>IF(Zakazka!$I$2414=0,"",Zakazka!$I$2414)</f>
        <v>16: Přemístění výkopku</v>
      </c>
      <c r="C82" s="178">
        <f>IF(Zakazka!$O$2414=0,"",Zakazka!$O$2414)</f>
        <v>12540.137500000001</v>
      </c>
      <c r="D82" s="179" t="str">
        <f>IF(Zakazka!$Q$2414=0,"",Zakazka!$Q$2414)</f>
        <v/>
      </c>
      <c r="E82" s="178">
        <f>IF(Zakazka!$U$2414=0,"",Zakazka!$U$2414)</f>
        <v>2633.4288750000001</v>
      </c>
      <c r="F82" s="178">
        <f>IF(Zakazka!$V$2414=0,"",Zakazka!$V$2414)</f>
        <v>15173.566374999999</v>
      </c>
      <c r="G82" s="178">
        <f>IF(Zakazka!$Y$2414=0,"",Zakazka!$Y$2414)</f>
        <v>3</v>
      </c>
    </row>
    <row r="83" spans="2:7" s="176" customFormat="1" ht="15" customHeight="1" outlineLevel="1" x14ac:dyDescent="0.3">
      <c r="B83" s="177" t="str">
        <f>IF(Zakazka!$I$2449=0,"",Zakazka!$I$2449)</f>
        <v>17: Konstrukce ze zemin</v>
      </c>
      <c r="C83" s="178">
        <f>IF(Zakazka!$O$2449=0,"",Zakazka!$O$2449)</f>
        <v>2777.6179999999999</v>
      </c>
      <c r="D83" s="179">
        <f>IF(Zakazka!$Q$2449=0,"",Zakazka!$Q$2449)</f>
        <v>1.673</v>
      </c>
      <c r="E83" s="178">
        <f>IF(Zakazka!$U$2449=0,"",Zakazka!$U$2449)</f>
        <v>583.29978000000006</v>
      </c>
      <c r="F83" s="178">
        <f>IF(Zakazka!$V$2449=0,"",Zakazka!$V$2449)</f>
        <v>3360.9177800000002</v>
      </c>
      <c r="G83" s="178">
        <f>IF(Zakazka!$Y$2449=0,"",Zakazka!$Y$2449)</f>
        <v>4</v>
      </c>
    </row>
    <row r="84" spans="2:7" s="176" customFormat="1" ht="15" customHeight="1" outlineLevel="1" x14ac:dyDescent="0.3">
      <c r="B84" s="177" t="str">
        <f>IF(Zakazka!$I$2471=0,"",Zakazka!$I$2471)</f>
        <v>18: Povrchové úpravy terénu</v>
      </c>
      <c r="C84" s="178">
        <f>IF(Zakazka!$O$2471=0,"",Zakazka!$O$2471)</f>
        <v>73691.600999999995</v>
      </c>
      <c r="D84" s="179">
        <f>IF(Zakazka!$Q$2471=0,"",Zakazka!$Q$2471)</f>
        <v>4.0469999999999999E-2</v>
      </c>
      <c r="E84" s="178">
        <f>IF(Zakazka!$U$2471=0,"",Zakazka!$U$2471)</f>
        <v>15475.236210000001</v>
      </c>
      <c r="F84" s="178">
        <f>IF(Zakazka!$V$2471=0,"",Zakazka!$V$2471)</f>
        <v>89166.837209999998</v>
      </c>
      <c r="G84" s="178">
        <f>IF(Zakazka!$Y$2471=0,"",Zakazka!$Y$2471)</f>
        <v>12</v>
      </c>
    </row>
    <row r="85" spans="2:7" s="176" customFormat="1" ht="15" customHeight="1" outlineLevel="1" x14ac:dyDescent="0.3">
      <c r="B85" s="177" t="str">
        <f>IF(Zakazka!$I$2534=0,"",Zakazka!$I$2534)</f>
        <v>19: Hloubení pro podzemní stěny, ražení a hloubení důlní</v>
      </c>
      <c r="C85" s="178">
        <f>IF(Zakazka!$O$2534=0,"",Zakazka!$O$2534)</f>
        <v>19567.25</v>
      </c>
      <c r="D85" s="179" t="str">
        <f>IF(Zakazka!$Q$2534=0,"",Zakazka!$Q$2534)</f>
        <v/>
      </c>
      <c r="E85" s="178">
        <f>IF(Zakazka!$U$2534=0,"",Zakazka!$U$2534)</f>
        <v>4109.1225000000004</v>
      </c>
      <c r="F85" s="178">
        <f>IF(Zakazka!$V$2534=0,"",Zakazka!$V$2534)</f>
        <v>23676.372500000001</v>
      </c>
      <c r="G85" s="178">
        <f>IF(Zakazka!$Y$2534=0,"",Zakazka!$Y$2534)</f>
        <v>1</v>
      </c>
    </row>
    <row r="86" spans="2:7" s="176" customFormat="1" ht="15" customHeight="1" outlineLevel="1" x14ac:dyDescent="0.3">
      <c r="B86" s="177" t="str">
        <f>IF(Zakazka!$I$2547=0,"",Zakazka!$I$2547)</f>
        <v>21: Úprava podloží a základové spáry</v>
      </c>
      <c r="C86" s="178">
        <f>IF(Zakazka!$O$2547=0,"",Zakazka!$O$2547)</f>
        <v>6764.01</v>
      </c>
      <c r="D86" s="179">
        <f>IF(Zakazka!$Q$2547=0,"",Zakazka!$Q$2547)</f>
        <v>4.5319999999999999E-2</v>
      </c>
      <c r="E86" s="178">
        <f>IF(Zakazka!$U$2547=0,"",Zakazka!$U$2547)</f>
        <v>1420.4421</v>
      </c>
      <c r="F86" s="178">
        <f>IF(Zakazka!$V$2547=0,"",Zakazka!$V$2547)</f>
        <v>8184.4520999999995</v>
      </c>
      <c r="G86" s="178">
        <f>IF(Zakazka!$Y$2547=0,"",Zakazka!$Y$2547)</f>
        <v>2</v>
      </c>
    </row>
    <row r="87" spans="2:7" s="176" customFormat="1" ht="15" customHeight="1" outlineLevel="1" x14ac:dyDescent="0.3">
      <c r="B87" s="177" t="str">
        <f>IF(Zakazka!$I$2561=0,"",Zakazka!$I$2561)</f>
        <v>56: Podkladní vrstvy komunikací a zpevněných ploch</v>
      </c>
      <c r="C87" s="178">
        <f>IF(Zakazka!$O$2561=0,"",Zakazka!$O$2561)</f>
        <v>47387.7</v>
      </c>
      <c r="D87" s="179">
        <f>IF(Zakazka!$Q$2561=0,"",Zakazka!$Q$2561)</f>
        <v>116.58937499999999</v>
      </c>
      <c r="E87" s="178">
        <f>IF(Zakazka!$U$2561=0,"",Zakazka!$U$2561)</f>
        <v>9951.4169999999995</v>
      </c>
      <c r="F87" s="178">
        <f>IF(Zakazka!$V$2561=0,"",Zakazka!$V$2561)</f>
        <v>57339.116999999998</v>
      </c>
      <c r="G87" s="178">
        <f>IF(Zakazka!$Y$2561=0,"",Zakazka!$Y$2561)</f>
        <v>3</v>
      </c>
    </row>
    <row r="88" spans="2:7" s="176" customFormat="1" ht="15" customHeight="1" outlineLevel="1" x14ac:dyDescent="0.3">
      <c r="B88" s="177" t="str">
        <f>IF(Zakazka!$I$2578=0,"",Zakazka!$I$2578)</f>
        <v>59: Dlažby a předlažby pozemních komunikací a zpevněných ploch</v>
      </c>
      <c r="C88" s="178">
        <f>IF(Zakazka!$O$2578=0,"",Zakazka!$O$2578)</f>
        <v>56192.24</v>
      </c>
      <c r="D88" s="179">
        <f>IF(Zakazka!$Q$2578=0,"",Zakazka!$Q$2578)</f>
        <v>25.322723999999997</v>
      </c>
      <c r="E88" s="178">
        <f>IF(Zakazka!$U$2578=0,"",Zakazka!$U$2578)</f>
        <v>11800.3704</v>
      </c>
      <c r="F88" s="178">
        <f>IF(Zakazka!$V$2578=0,"",Zakazka!$V$2578)</f>
        <v>67992.610400000005</v>
      </c>
      <c r="G88" s="178">
        <f>IF(Zakazka!$Y$2578=0,"",Zakazka!$Y$2578)</f>
        <v>6</v>
      </c>
    </row>
    <row r="89" spans="2:7" s="176" customFormat="1" ht="15" customHeight="1" outlineLevel="1" x14ac:dyDescent="0.3">
      <c r="B89" s="177" t="str">
        <f>IF(Zakazka!$I$2621=0,"",Zakazka!$I$2621)</f>
        <v>87: Potrubí z trub plastických, skleněných a čedičových</v>
      </c>
      <c r="C89" s="178">
        <f>IF(Zakazka!$O$2621=0,"",Zakazka!$O$2621)</f>
        <v>12702.56</v>
      </c>
      <c r="D89" s="179">
        <f>IF(Zakazka!$Q$2621=0,"",Zakazka!$Q$2621)</f>
        <v>1.3225200000000001E-2</v>
      </c>
      <c r="E89" s="178">
        <f>IF(Zakazka!$U$2621=0,"",Zakazka!$U$2621)</f>
        <v>2667.5376000000001</v>
      </c>
      <c r="F89" s="178">
        <f>IF(Zakazka!$V$2621=0,"",Zakazka!$V$2621)</f>
        <v>15370.097599999999</v>
      </c>
      <c r="G89" s="178">
        <f>IF(Zakazka!$Y$2621=0,"",Zakazka!$Y$2621)</f>
        <v>3</v>
      </c>
    </row>
    <row r="90" spans="2:7" s="176" customFormat="1" ht="15" customHeight="1" outlineLevel="1" x14ac:dyDescent="0.3">
      <c r="B90" s="177" t="str">
        <f>IF(Zakazka!$I$2638=0,"",Zakazka!$I$2638)</f>
        <v>89: Trubní vedení</v>
      </c>
      <c r="C90" s="178">
        <f>IF(Zakazka!$O$2638=0,"",Zakazka!$O$2638)</f>
        <v>39360</v>
      </c>
      <c r="D90" s="179">
        <f>IF(Zakazka!$Q$2638=0,"",Zakazka!$Q$2638)</f>
        <v>3.3021600000000002</v>
      </c>
      <c r="E90" s="178">
        <f>IF(Zakazka!$U$2638=0,"",Zakazka!$U$2638)</f>
        <v>8265.6</v>
      </c>
      <c r="F90" s="178">
        <f>IF(Zakazka!$V$2638=0,"",Zakazka!$V$2638)</f>
        <v>47625.599999999999</v>
      </c>
      <c r="G90" s="178">
        <f>IF(Zakazka!$Y$2638=0,"",Zakazka!$Y$2638)</f>
        <v>1</v>
      </c>
    </row>
    <row r="91" spans="2:7" s="176" customFormat="1" ht="15" customHeight="1" outlineLevel="1" x14ac:dyDescent="0.3">
      <c r="B91" s="177" t="str">
        <f>IF(Zakazka!$I$2645=0,"",Zakazka!$I$2645)</f>
        <v>90: Hodinové zúčtovací sazby (HZS)</v>
      </c>
      <c r="C91" s="178">
        <f>IF(Zakazka!$O$2645=0,"",Zakazka!$O$2645)</f>
        <v>793.1</v>
      </c>
      <c r="D91" s="179" t="str">
        <f>IF(Zakazka!$Q$2645=0,"",Zakazka!$Q$2645)</f>
        <v/>
      </c>
      <c r="E91" s="178">
        <f>IF(Zakazka!$U$2645=0,"",Zakazka!$U$2645)</f>
        <v>166.55100000000002</v>
      </c>
      <c r="F91" s="178">
        <f>IF(Zakazka!$V$2645=0,"",Zakazka!$V$2645)</f>
        <v>959.65100000000007</v>
      </c>
      <c r="G91" s="178">
        <f>IF(Zakazka!$Y$2645=0,"",Zakazka!$Y$2645)</f>
        <v>1</v>
      </c>
    </row>
    <row r="92" spans="2:7" s="176" customFormat="1" ht="15" customHeight="1" outlineLevel="1" x14ac:dyDescent="0.3">
      <c r="B92" s="177" t="str">
        <f>IF(Zakazka!$I$2653=0,"",Zakazka!$I$2653)</f>
        <v>91: Doplňující konstrukce a práce na pozemních komunikacích a zpevněných plochách</v>
      </c>
      <c r="C92" s="178">
        <f>IF(Zakazka!$O$2653=0,"",Zakazka!$O$2653)</f>
        <v>33028.199999999997</v>
      </c>
      <c r="D92" s="179">
        <f>IF(Zakazka!$Q$2653=0,"",Zakazka!$Q$2653)</f>
        <v>20.819625000000002</v>
      </c>
      <c r="E92" s="178">
        <f>IF(Zakazka!$U$2653=0,"",Zakazka!$U$2653)</f>
        <v>6935.9220000000005</v>
      </c>
      <c r="F92" s="178">
        <f>IF(Zakazka!$V$2653=0,"",Zakazka!$V$2653)</f>
        <v>39964.121999999996</v>
      </c>
      <c r="G92" s="178">
        <f>IF(Zakazka!$Y$2653=0,"",Zakazka!$Y$2653)</f>
        <v>2</v>
      </c>
    </row>
    <row r="93" spans="2:7" s="176" customFormat="1" ht="15" customHeight="1" outlineLevel="1" x14ac:dyDescent="0.3">
      <c r="B93" s="177" t="str">
        <f>IF(Zakazka!$I$2668=0,"",Zakazka!$I$2668)</f>
        <v>998: Přesun hmot HSV</v>
      </c>
      <c r="C93" s="178">
        <f>IF(Zakazka!$O$2668=0,"",Zakazka!$O$2668)</f>
        <v>6614.4</v>
      </c>
      <c r="D93" s="179" t="str">
        <f>IF(Zakazka!$Q$2668=0,"",Zakazka!$Q$2668)</f>
        <v/>
      </c>
      <c r="E93" s="178">
        <f>IF(Zakazka!$U$2668=0,"",Zakazka!$U$2668)</f>
        <v>1389.0239999999999</v>
      </c>
      <c r="F93" s="178">
        <f>IF(Zakazka!$V$2668=0,"",Zakazka!$V$2668)</f>
        <v>8003.4239999999991</v>
      </c>
      <c r="G93" s="178">
        <f>IF(Zakazka!$Y$2668=0,"",Zakazka!$Y$2668)</f>
        <v>1</v>
      </c>
    </row>
    <row r="94" spans="2:7" s="176" customFormat="1" ht="15" customHeight="1" outlineLevel="1" x14ac:dyDescent="0.3">
      <c r="B94" s="177" t="str">
        <f>IF(Zakazka!$I$2678=0,"",Zakazka!$I$2678)</f>
        <v>SO: Stavební objekty</v>
      </c>
      <c r="C94" s="178">
        <f>IF(Zakazka!$O$2678=0,"",Zakazka!$O$2678)</f>
        <v>70864.320000000007</v>
      </c>
      <c r="D94" s="179">
        <f>IF(Zakazka!$Q$2678=0,"",Zakazka!$Q$2678)</f>
        <v>6.8812800000000021</v>
      </c>
      <c r="E94" s="178">
        <f>IF(Zakazka!$U$2678=0,"",Zakazka!$U$2678)</f>
        <v>14881.5072</v>
      </c>
      <c r="F94" s="178">
        <f>IF(Zakazka!$V$2678=0,"",Zakazka!$V$2678)</f>
        <v>85745.8272</v>
      </c>
      <c r="G94" s="178">
        <f>IF(Zakazka!$Y$2678=0,"",Zakazka!$Y$2678)</f>
        <v>2</v>
      </c>
    </row>
    <row r="95" spans="2:7" s="176" customFormat="1" ht="15" customHeight="1" outlineLevel="1" x14ac:dyDescent="0.3">
      <c r="B95" s="177" t="str">
        <f>IF(Zakazka!$I$2689=0,"",Zakazka!$I$2689)</f>
        <v>VRN: Vedlejší rozpočtové náklady</v>
      </c>
      <c r="C95" s="178">
        <f>IF(Zakazka!$O$2689=0,"",Zakazka!$O$2689)</f>
        <v>2000</v>
      </c>
      <c r="D95" s="179" t="str">
        <f>IF(Zakazka!$Q$2689=0,"",Zakazka!$Q$2689)</f>
        <v/>
      </c>
      <c r="E95" s="178">
        <f>IF(Zakazka!$U$2689=0,"",Zakazka!$U$2689)</f>
        <v>420</v>
      </c>
      <c r="F95" s="178">
        <f>IF(Zakazka!$V$2689=0,"",Zakazka!$V$2689)</f>
        <v>2420</v>
      </c>
      <c r="G95" s="178">
        <f>IF(Zakazka!$Y$2689=0,"",Zakazka!$Y$2689)</f>
        <v>1</v>
      </c>
    </row>
    <row r="96" spans="2:7" s="172" customFormat="1" ht="15.75" customHeight="1" x14ac:dyDescent="0.3">
      <c r="B96" s="173" t="str">
        <f>IF(Zakazka!$I$2695=0,"",Zakazka!$I$2695)</f>
        <v>SO103_U: Novostavba chodníku - II/324 - Uznatelné</v>
      </c>
      <c r="C96" s="174">
        <f>IF(Zakazka!$O$2695=0,"",Zakazka!$O$2695)</f>
        <v>757652.26119999995</v>
      </c>
      <c r="D96" s="175">
        <f>IF(Zakazka!$Q$2695=0,"",Zakazka!$Q$2695)</f>
        <v>484.44787255999989</v>
      </c>
      <c r="E96" s="174">
        <f>IF(Zakazka!$U$2695=0,"",Zakazka!$U$2695)</f>
        <v>159106.97485199998</v>
      </c>
      <c r="F96" s="174">
        <f>IF(Zakazka!$V$2695=0,"",Zakazka!$V$2695)</f>
        <v>916759.2360520002</v>
      </c>
      <c r="G96" s="174">
        <f>IF(Zakazka!$Y$2695=0,"",Zakazka!$Y$2695)</f>
        <v>90</v>
      </c>
    </row>
    <row r="97" spans="2:7" s="176" customFormat="1" ht="15" customHeight="1" outlineLevel="1" x14ac:dyDescent="0.3">
      <c r="B97" s="177" t="str">
        <f>IF(Zakazka!$I$2696=0,"",Zakazka!$I$2696)</f>
        <v>11: Přípravné a přidružené práce</v>
      </c>
      <c r="C97" s="178">
        <f>IF(Zakazka!$O$2696=0,"",Zakazka!$O$2696)</f>
        <v>113406.70599999999</v>
      </c>
      <c r="D97" s="179">
        <f>IF(Zakazka!$Q$2696=0,"",Zakazka!$Q$2696)</f>
        <v>49.372991759999991</v>
      </c>
      <c r="E97" s="178">
        <f>IF(Zakazka!$U$2696=0,"",Zakazka!$U$2696)</f>
        <v>23815.40826</v>
      </c>
      <c r="F97" s="178">
        <f>IF(Zakazka!$V$2696=0,"",Zakazka!$V$2696)</f>
        <v>137222.11426000003</v>
      </c>
      <c r="G97" s="178">
        <f>IF(Zakazka!$Y$2696=0,"",Zakazka!$Y$2696)</f>
        <v>37</v>
      </c>
    </row>
    <row r="98" spans="2:7" s="176" customFormat="1" ht="15" customHeight="1" outlineLevel="1" x14ac:dyDescent="0.3">
      <c r="B98" s="177" t="str">
        <f>IF(Zakazka!$I$2900=0,"",Zakazka!$I$2900)</f>
        <v>12: Odkopávky a prokopávky</v>
      </c>
      <c r="C98" s="178">
        <f>IF(Zakazka!$O$2900=0,"",Zakazka!$O$2900)</f>
        <v>21318.475999999999</v>
      </c>
      <c r="D98" s="179" t="str">
        <f>IF(Zakazka!$Q$2900=0,"",Zakazka!$Q$2900)</f>
        <v/>
      </c>
      <c r="E98" s="178">
        <f>IF(Zakazka!$U$2900=0,"",Zakazka!$U$2900)</f>
        <v>4476.8799600000002</v>
      </c>
      <c r="F98" s="178">
        <f>IF(Zakazka!$V$2900=0,"",Zakazka!$V$2900)</f>
        <v>25795.355960000001</v>
      </c>
      <c r="G98" s="178">
        <f>IF(Zakazka!$Y$2900=0,"",Zakazka!$Y$2900)</f>
        <v>5</v>
      </c>
    </row>
    <row r="99" spans="2:7" s="176" customFormat="1" ht="15" customHeight="1" outlineLevel="1" x14ac:dyDescent="0.3">
      <c r="B99" s="177" t="str">
        <f>IF(Zakazka!$I$2931=0,"",Zakazka!$I$2931)</f>
        <v>13: Hloubené vykopávky</v>
      </c>
      <c r="C99" s="178">
        <f>IF(Zakazka!$O$2931=0,"",Zakazka!$O$2931)</f>
        <v>488.12</v>
      </c>
      <c r="D99" s="179" t="str">
        <f>IF(Zakazka!$Q$2931=0,"",Zakazka!$Q$2931)</f>
        <v/>
      </c>
      <c r="E99" s="178">
        <f>IF(Zakazka!$U$2931=0,"",Zakazka!$U$2931)</f>
        <v>102.50519999999999</v>
      </c>
      <c r="F99" s="178">
        <f>IF(Zakazka!$V$2931=0,"",Zakazka!$V$2931)</f>
        <v>590.62520000000006</v>
      </c>
      <c r="G99" s="178">
        <f>IF(Zakazka!$Y$2931=0,"",Zakazka!$Y$2931)</f>
        <v>2</v>
      </c>
    </row>
    <row r="100" spans="2:7" s="176" customFormat="1" ht="15" customHeight="1" outlineLevel="1" x14ac:dyDescent="0.3">
      <c r="B100" s="177" t="str">
        <f>IF(Zakazka!$I$2945=0,"",Zakazka!$I$2945)</f>
        <v>16: Přemístění výkopku</v>
      </c>
      <c r="C100" s="178">
        <f>IF(Zakazka!$O$2945=0,"",Zakazka!$O$2945)</f>
        <v>42650.468200000003</v>
      </c>
      <c r="D100" s="179" t="str">
        <f>IF(Zakazka!$Q$2945=0,"",Zakazka!$Q$2945)</f>
        <v/>
      </c>
      <c r="E100" s="178">
        <f>IF(Zakazka!$U$2945=0,"",Zakazka!$U$2945)</f>
        <v>8956.5983219999998</v>
      </c>
      <c r="F100" s="178">
        <f>IF(Zakazka!$V$2945=0,"",Zakazka!$V$2945)</f>
        <v>51607.066522000001</v>
      </c>
      <c r="G100" s="178">
        <f>IF(Zakazka!$Y$2945=0,"",Zakazka!$Y$2945)</f>
        <v>5</v>
      </c>
    </row>
    <row r="101" spans="2:7" s="176" customFormat="1" ht="15" customHeight="1" outlineLevel="1" x14ac:dyDescent="0.3">
      <c r="B101" s="177" t="str">
        <f>IF(Zakazka!$I$2990=0,"",Zakazka!$I$2990)</f>
        <v>17: Konstrukce ze zemin</v>
      </c>
      <c r="C101" s="178">
        <f>IF(Zakazka!$O$2990=0,"",Zakazka!$O$2990)</f>
        <v>32928.18</v>
      </c>
      <c r="D101" s="179">
        <f>IF(Zakazka!$Q$2990=0,"",Zakazka!$Q$2990)</f>
        <v>80.28</v>
      </c>
      <c r="E101" s="178">
        <f>IF(Zakazka!$U$2990=0,"",Zakazka!$U$2990)</f>
        <v>6914.9178000000002</v>
      </c>
      <c r="F101" s="178">
        <f>IF(Zakazka!$V$2990=0,"",Zakazka!$V$2990)</f>
        <v>39843.097799999996</v>
      </c>
      <c r="G101" s="178">
        <f>IF(Zakazka!$Y$2990=0,"",Zakazka!$Y$2990)</f>
        <v>3</v>
      </c>
    </row>
    <row r="102" spans="2:7" s="176" customFormat="1" ht="15" customHeight="1" outlineLevel="1" x14ac:dyDescent="0.3">
      <c r="B102" s="177" t="str">
        <f>IF(Zakazka!$I$3007=0,"",Zakazka!$I$3007)</f>
        <v>18: Povrchové úpravy terénu</v>
      </c>
      <c r="C102" s="178">
        <f>IF(Zakazka!$O$3007=0,"",Zakazka!$O$3007)</f>
        <v>12860.744999999999</v>
      </c>
      <c r="D102" s="179" t="str">
        <f>IF(Zakazka!$Q$3007=0,"",Zakazka!$Q$3007)</f>
        <v/>
      </c>
      <c r="E102" s="178">
        <f>IF(Zakazka!$U$3007=0,"",Zakazka!$U$3007)</f>
        <v>2700.7564499999999</v>
      </c>
      <c r="F102" s="178">
        <f>IF(Zakazka!$V$3007=0,"",Zakazka!$V$3007)</f>
        <v>15561.50145</v>
      </c>
      <c r="G102" s="178">
        <f>IF(Zakazka!$Y$3007=0,"",Zakazka!$Y$3007)</f>
        <v>3</v>
      </c>
    </row>
    <row r="103" spans="2:7" s="176" customFormat="1" ht="15" customHeight="1" outlineLevel="1" x14ac:dyDescent="0.3">
      <c r="B103" s="177" t="str">
        <f>IF(Zakazka!$I$3024=0,"",Zakazka!$I$3024)</f>
        <v>19: Hloubení pro podzemní stěny, ražení a hloubení důlní</v>
      </c>
      <c r="C103" s="178">
        <f>IF(Zakazka!$O$3024=0,"",Zakazka!$O$3024)</f>
        <v>60607.78</v>
      </c>
      <c r="D103" s="179" t="str">
        <f>IF(Zakazka!$Q$3024=0,"",Zakazka!$Q$3024)</f>
        <v/>
      </c>
      <c r="E103" s="178">
        <f>IF(Zakazka!$U$3024=0,"",Zakazka!$U$3024)</f>
        <v>12727.6338</v>
      </c>
      <c r="F103" s="178">
        <f>IF(Zakazka!$V$3024=0,"",Zakazka!$V$3024)</f>
        <v>73335.413799999995</v>
      </c>
      <c r="G103" s="178">
        <f>IF(Zakazka!$Y$3024=0,"",Zakazka!$Y$3024)</f>
        <v>2</v>
      </c>
    </row>
    <row r="104" spans="2:7" s="176" customFormat="1" ht="15" customHeight="1" outlineLevel="1" x14ac:dyDescent="0.3">
      <c r="B104" s="177" t="str">
        <f>IF(Zakazka!$I$3042=0,"",Zakazka!$I$3042)</f>
        <v>21: Úprava podloží a základové spáry</v>
      </c>
      <c r="C104" s="178">
        <f>IF(Zakazka!$O$3042=0,"",Zakazka!$O$3042)</f>
        <v>15738.710999999999</v>
      </c>
      <c r="D104" s="179">
        <f>IF(Zakazka!$Q$3042=0,"",Zakazka!$Q$3042)</f>
        <v>0.10545199999999999</v>
      </c>
      <c r="E104" s="178">
        <f>IF(Zakazka!$U$3042=0,"",Zakazka!$U$3042)</f>
        <v>3305.1293099999998</v>
      </c>
      <c r="F104" s="178">
        <f>IF(Zakazka!$V$3042=0,"",Zakazka!$V$3042)</f>
        <v>19043.84031</v>
      </c>
      <c r="G104" s="178">
        <f>IF(Zakazka!$Y$3042=0,"",Zakazka!$Y$3042)</f>
        <v>2</v>
      </c>
    </row>
    <row r="105" spans="2:7" s="176" customFormat="1" ht="15" customHeight="1" outlineLevel="1" x14ac:dyDescent="0.3">
      <c r="B105" s="177" t="str">
        <f>IF(Zakazka!$I$3056=0,"",Zakazka!$I$3056)</f>
        <v>33: Sloupy a pilíře, stožáry a rámové stojky</v>
      </c>
      <c r="C105" s="178">
        <f>IF(Zakazka!$O$3056=0,"",Zakazka!$O$3056)</f>
        <v>1940</v>
      </c>
      <c r="D105" s="179">
        <f>IF(Zakazka!$Q$3056=0,"",Zakazka!$Q$3056)</f>
        <v>0.43236000000000002</v>
      </c>
      <c r="E105" s="178">
        <f>IF(Zakazka!$U$3056=0,"",Zakazka!$U$3056)</f>
        <v>407.4</v>
      </c>
      <c r="F105" s="178">
        <f>IF(Zakazka!$V$3056=0,"",Zakazka!$V$3056)</f>
        <v>2347.4</v>
      </c>
      <c r="G105" s="178">
        <f>IF(Zakazka!$Y$3056=0,"",Zakazka!$Y$3056)</f>
        <v>1</v>
      </c>
    </row>
    <row r="106" spans="2:7" s="176" customFormat="1" ht="15" customHeight="1" outlineLevel="1" x14ac:dyDescent="0.3">
      <c r="B106" s="177" t="str">
        <f>IF(Zakazka!$I$3063=0,"",Zakazka!$I$3063)</f>
        <v>56: Podkladní vrstvy komunikací a zpevněných ploch</v>
      </c>
      <c r="C106" s="178">
        <f>IF(Zakazka!$O$3063=0,"",Zakazka!$O$3063)</f>
        <v>96041.97</v>
      </c>
      <c r="D106" s="179">
        <f>IF(Zakazka!$Q$3063=0,"",Zakazka!$Q$3063)</f>
        <v>218.90688749999998</v>
      </c>
      <c r="E106" s="178">
        <f>IF(Zakazka!$U$3063=0,"",Zakazka!$U$3063)</f>
        <v>20168.813700000002</v>
      </c>
      <c r="F106" s="178">
        <f>IF(Zakazka!$V$3063=0,"",Zakazka!$V$3063)</f>
        <v>116210.78370000001</v>
      </c>
      <c r="G106" s="178">
        <f>IF(Zakazka!$Y$3063=0,"",Zakazka!$Y$3063)</f>
        <v>4</v>
      </c>
    </row>
    <row r="107" spans="2:7" s="176" customFormat="1" ht="15" customHeight="1" outlineLevel="1" x14ac:dyDescent="0.3">
      <c r="B107" s="177" t="str">
        <f>IF(Zakazka!$I$3085=0,"",Zakazka!$I$3085)</f>
        <v>57: Kryty štěrkových a živičných pozemních komunikací a zpevněných ploch</v>
      </c>
      <c r="C107" s="178">
        <f>IF(Zakazka!$O$3085=0,"",Zakazka!$O$3085)</f>
        <v>21824</v>
      </c>
      <c r="D107" s="179">
        <f>IF(Zakazka!$Q$3085=0,"",Zakazka!$Q$3085)</f>
        <v>6.4690799999999999</v>
      </c>
      <c r="E107" s="178">
        <f>IF(Zakazka!$U$3085=0,"",Zakazka!$U$3085)</f>
        <v>4583.04</v>
      </c>
      <c r="F107" s="178">
        <f>IF(Zakazka!$V$3085=0,"",Zakazka!$V$3085)</f>
        <v>26407.040000000001</v>
      </c>
      <c r="G107" s="178">
        <f>IF(Zakazka!$Y$3085=0,"",Zakazka!$Y$3085)</f>
        <v>2</v>
      </c>
    </row>
    <row r="108" spans="2:7" s="176" customFormat="1" ht="15" customHeight="1" outlineLevel="1" x14ac:dyDescent="0.3">
      <c r="B108" s="177" t="str">
        <f>IF(Zakazka!$I$3100=0,"",Zakazka!$I$3100)</f>
        <v>59: Dlažby a předlažby pozemních komunikací a zpevněných ploch</v>
      </c>
      <c r="C108" s="178">
        <f>IF(Zakazka!$O$3100=0,"",Zakazka!$O$3100)</f>
        <v>178832.67500000002</v>
      </c>
      <c r="D108" s="179">
        <f>IF(Zakazka!$Q$3100=0,"",Zakazka!$Q$3100)</f>
        <v>48.423711299999994</v>
      </c>
      <c r="E108" s="178">
        <f>IF(Zakazka!$U$3100=0,"",Zakazka!$U$3100)</f>
        <v>37554.861750000004</v>
      </c>
      <c r="F108" s="178">
        <f>IF(Zakazka!$V$3100=0,"",Zakazka!$V$3100)</f>
        <v>216387.53675</v>
      </c>
      <c r="G108" s="178">
        <f>IF(Zakazka!$Y$3100=0,"",Zakazka!$Y$3100)</f>
        <v>10</v>
      </c>
    </row>
    <row r="109" spans="2:7" s="176" customFormat="1" ht="15" customHeight="1" outlineLevel="1" x14ac:dyDescent="0.3">
      <c r="B109" s="177" t="str">
        <f>IF(Zakazka!$I$3163=0,"",Zakazka!$I$3163)</f>
        <v>89: Trubní vedení</v>
      </c>
      <c r="C109" s="178">
        <f>IF(Zakazka!$O$3163=0,"",Zakazka!$O$3163)</f>
        <v>10040</v>
      </c>
      <c r="D109" s="179">
        <f>IF(Zakazka!$Q$3163=0,"",Zakazka!$Q$3163)</f>
        <v>2.2778999999999998</v>
      </c>
      <c r="E109" s="178">
        <f>IF(Zakazka!$U$3163=0,"",Zakazka!$U$3163)</f>
        <v>2108.4</v>
      </c>
      <c r="F109" s="178">
        <f>IF(Zakazka!$V$3163=0,"",Zakazka!$V$3163)</f>
        <v>12148.4</v>
      </c>
      <c r="G109" s="178">
        <f>IF(Zakazka!$Y$3163=0,"",Zakazka!$Y$3163)</f>
        <v>4</v>
      </c>
    </row>
    <row r="110" spans="2:7" s="176" customFormat="1" ht="15" customHeight="1" outlineLevel="1" x14ac:dyDescent="0.3">
      <c r="B110" s="177" t="str">
        <f>IF(Zakazka!$I$3185=0,"",Zakazka!$I$3185)</f>
        <v>90: Hodinové zúčtovací sazby (HZS)</v>
      </c>
      <c r="C110" s="178">
        <f>IF(Zakazka!$O$3185=0,"",Zakazka!$O$3185)</f>
        <v>1656.55</v>
      </c>
      <c r="D110" s="179" t="str">
        <f>IF(Zakazka!$Q$3185=0,"",Zakazka!$Q$3185)</f>
        <v/>
      </c>
      <c r="E110" s="178">
        <f>IF(Zakazka!$U$3185=0,"",Zakazka!$U$3185)</f>
        <v>347.87549999999993</v>
      </c>
      <c r="F110" s="178">
        <f>IF(Zakazka!$V$3185=0,"",Zakazka!$V$3185)</f>
        <v>2004.4254999999998</v>
      </c>
      <c r="G110" s="178">
        <f>IF(Zakazka!$Y$3185=0,"",Zakazka!$Y$3185)</f>
        <v>1</v>
      </c>
    </row>
    <row r="111" spans="2:7" s="176" customFormat="1" ht="15" customHeight="1" outlineLevel="1" x14ac:dyDescent="0.3">
      <c r="B111" s="177" t="str">
        <f>IF(Zakazka!$I$3193=0,"",Zakazka!$I$3193)</f>
        <v>91: Doplňující konstrukce a práce na pozemních komunikacích a zpevněných plochách</v>
      </c>
      <c r="C111" s="178">
        <f>IF(Zakazka!$O$3193=0,"",Zakazka!$O$3193)</f>
        <v>122272.9</v>
      </c>
      <c r="D111" s="179">
        <f>IF(Zakazka!$Q$3193=0,"",Zakazka!$Q$3193)</f>
        <v>78.179490000000001</v>
      </c>
      <c r="E111" s="178">
        <f>IF(Zakazka!$U$3193=0,"",Zakazka!$U$3193)</f>
        <v>25677.309000000001</v>
      </c>
      <c r="F111" s="178">
        <f>IF(Zakazka!$V$3193=0,"",Zakazka!$V$3193)</f>
        <v>147950.209</v>
      </c>
      <c r="G111" s="178">
        <f>IF(Zakazka!$Y$3193=0,"",Zakazka!$Y$3193)</f>
        <v>6</v>
      </c>
    </row>
    <row r="112" spans="2:7" s="176" customFormat="1" ht="15" customHeight="1" outlineLevel="1" x14ac:dyDescent="0.3">
      <c r="B112" s="177" t="str">
        <f>IF(Zakazka!$I$3228=0,"",Zakazka!$I$3228)</f>
        <v>919: Spára</v>
      </c>
      <c r="C112" s="178">
        <f>IF(Zakazka!$O$3228=0,"",Zakazka!$O$3228)</f>
        <v>5580</v>
      </c>
      <c r="D112" s="179" t="str">
        <f>IF(Zakazka!$Q$3228=0,"",Zakazka!$Q$3228)</f>
        <v/>
      </c>
      <c r="E112" s="178">
        <f>IF(Zakazka!$U$3228=0,"",Zakazka!$U$3228)</f>
        <v>1171.8</v>
      </c>
      <c r="F112" s="178">
        <f>IF(Zakazka!$V$3228=0,"",Zakazka!$V$3228)</f>
        <v>6751.8</v>
      </c>
      <c r="G112" s="178">
        <f>IF(Zakazka!$Y$3228=0,"",Zakazka!$Y$3228)</f>
        <v>1</v>
      </c>
    </row>
    <row r="113" spans="1:7" s="176" customFormat="1" ht="15" customHeight="1" outlineLevel="1" x14ac:dyDescent="0.3">
      <c r="B113" s="177" t="str">
        <f>IF(Zakazka!$I$3235=0,"",Zakazka!$I$3235)</f>
        <v>998: Přesun hmot HSV</v>
      </c>
      <c r="C113" s="178">
        <f>IF(Zakazka!$O$3235=0,"",Zakazka!$O$3235)</f>
        <v>17464.98</v>
      </c>
      <c r="D113" s="179" t="str">
        <f>IF(Zakazka!$Q$3235=0,"",Zakazka!$Q$3235)</f>
        <v/>
      </c>
      <c r="E113" s="178">
        <f>IF(Zakazka!$U$3235=0,"",Zakazka!$U$3235)</f>
        <v>3667.6458000000002</v>
      </c>
      <c r="F113" s="178">
        <f>IF(Zakazka!$V$3235=0,"",Zakazka!$V$3235)</f>
        <v>21132.625800000002</v>
      </c>
      <c r="G113" s="178">
        <f>IF(Zakazka!$Y$3235=0,"",Zakazka!$Y$3235)</f>
        <v>1</v>
      </c>
    </row>
    <row r="114" spans="1:7" s="176" customFormat="1" ht="15" customHeight="1" outlineLevel="1" x14ac:dyDescent="0.3">
      <c r="B114" s="177" t="str">
        <f>IF(Zakazka!$I$3245=0,"",Zakazka!$I$3245)</f>
        <v>VRN: Vedlejší rozpočtové náklady</v>
      </c>
      <c r="C114" s="178">
        <f>IF(Zakazka!$O$3245=0,"",Zakazka!$O$3245)</f>
        <v>2000</v>
      </c>
      <c r="D114" s="179" t="str">
        <f>IF(Zakazka!$Q$3245=0,"",Zakazka!$Q$3245)</f>
        <v/>
      </c>
      <c r="E114" s="178">
        <f>IF(Zakazka!$U$3245=0,"",Zakazka!$U$3245)</f>
        <v>420</v>
      </c>
      <c r="F114" s="178">
        <f>IF(Zakazka!$V$3245=0,"",Zakazka!$V$3245)</f>
        <v>2420</v>
      </c>
      <c r="G114" s="178">
        <f>IF(Zakazka!$Y$3245=0,"",Zakazka!$Y$3245)</f>
        <v>1</v>
      </c>
    </row>
    <row r="115" spans="1:7" s="172" customFormat="1" ht="15.75" customHeight="1" x14ac:dyDescent="0.3">
      <c r="B115" s="173" t="str">
        <f>IF(Zakazka!$I$3251=0,"",Zakazka!$I$3251)</f>
        <v>SO305: Zatrubnění silničního příkopu Podmoky</v>
      </c>
      <c r="C115" s="174">
        <f>IF(Zakazka!$O$3251=0,"",Zakazka!$O$3251)</f>
        <v>369972.79570000002</v>
      </c>
      <c r="D115" s="175" t="str">
        <f>IF(Zakazka!$Q$3251=0,"",Zakazka!$Q$3251)</f>
        <v/>
      </c>
      <c r="E115" s="174">
        <f>IF(Zakazka!$U$3251=0,"",Zakazka!$U$3251)</f>
        <v>77694.287097000037</v>
      </c>
      <c r="F115" s="174">
        <f>IF(Zakazka!$V$3251=0,"",Zakazka!$V$3251)</f>
        <v>447667.08279699989</v>
      </c>
      <c r="G115" s="174">
        <f>IF(Zakazka!$Y$3251=0,"",Zakazka!$Y$3251)</f>
        <v>30</v>
      </c>
    </row>
    <row r="116" spans="1:7" s="176" customFormat="1" ht="15" customHeight="1" outlineLevel="1" x14ac:dyDescent="0.3">
      <c r="B116" s="177" t="str">
        <f>IF(Zakazka!$I$3252=0,"",Zakazka!$I$3252)</f>
        <v>1 - Zemní práce: Zemní práce</v>
      </c>
      <c r="C116" s="178">
        <f>IF(Zakazka!$O$3252=0,"",Zakazka!$O$3252)</f>
        <v>131499.77369999999</v>
      </c>
      <c r="D116" s="179" t="str">
        <f>IF(Zakazka!$Q$3252=0,"",Zakazka!$Q$3252)</f>
        <v/>
      </c>
      <c r="E116" s="178">
        <f>IF(Zakazka!$U$3252=0,"",Zakazka!$U$3252)</f>
        <v>27614.952477000003</v>
      </c>
      <c r="F116" s="178">
        <f>IF(Zakazka!$V$3252=0,"",Zakazka!$V$3252)</f>
        <v>159114.72617699997</v>
      </c>
      <c r="G116" s="178">
        <f>IF(Zakazka!$Y$3252=0,"",Zakazka!$Y$3252)</f>
        <v>10</v>
      </c>
    </row>
    <row r="117" spans="1:7" s="176" customFormat="1" ht="15" customHeight="1" outlineLevel="1" x14ac:dyDescent="0.3">
      <c r="B117" s="177" t="str">
        <f>IF(Zakazka!$I$3284=0,"",Zakazka!$I$3284)</f>
        <v>4 - Vodorovné: Vodorovné konstrukce</v>
      </c>
      <c r="C117" s="178">
        <f>IF(Zakazka!$O$3284=0,"",Zakazka!$O$3284)</f>
        <v>23855.841999999997</v>
      </c>
      <c r="D117" s="179" t="str">
        <f>IF(Zakazka!$Q$3284=0,"",Zakazka!$Q$3284)</f>
        <v/>
      </c>
      <c r="E117" s="178">
        <f>IF(Zakazka!$U$3284=0,"",Zakazka!$U$3284)</f>
        <v>5009.7268199999999</v>
      </c>
      <c r="F117" s="178">
        <f>IF(Zakazka!$V$3284=0,"",Zakazka!$V$3284)</f>
        <v>28865.56882</v>
      </c>
      <c r="G117" s="178">
        <f>IF(Zakazka!$Y$3284=0,"",Zakazka!$Y$3284)</f>
        <v>5</v>
      </c>
    </row>
    <row r="118" spans="1:7" s="176" customFormat="1" ht="15" customHeight="1" outlineLevel="1" x14ac:dyDescent="0.3">
      <c r="B118" s="177" t="str">
        <f>IF(Zakazka!$I$3301=0,"",Zakazka!$I$3301)</f>
        <v>8 - Trubní: Trubní vedení</v>
      </c>
      <c r="C118" s="178">
        <f>IF(Zakazka!$O$3301=0,"",Zakazka!$O$3301)</f>
        <v>204483.10200000001</v>
      </c>
      <c r="D118" s="179" t="str">
        <f>IF(Zakazka!$Q$3301=0,"",Zakazka!$Q$3301)</f>
        <v/>
      </c>
      <c r="E118" s="178">
        <f>IF(Zakazka!$U$3301=0,"",Zakazka!$U$3301)</f>
        <v>42941.451419999998</v>
      </c>
      <c r="F118" s="178">
        <f>IF(Zakazka!$V$3301=0,"",Zakazka!$V$3301)</f>
        <v>247424.55341999995</v>
      </c>
      <c r="G118" s="178">
        <f>IF(Zakazka!$Y$3301=0,"",Zakazka!$Y$3301)</f>
        <v>14</v>
      </c>
    </row>
    <row r="119" spans="1:7" s="176" customFormat="1" ht="15" customHeight="1" outlineLevel="1" x14ac:dyDescent="0.3">
      <c r="B119" s="177" t="str">
        <f>IF(Zakazka!$I$3345=0,"",Zakazka!$I$3345)</f>
        <v>998 - Přesun: Přesun hmot</v>
      </c>
      <c r="C119" s="178">
        <f>IF(Zakazka!$O$3345=0,"",Zakazka!$O$3345)</f>
        <v>10134.078</v>
      </c>
      <c r="D119" s="179" t="str">
        <f>IF(Zakazka!$Q$3345=0,"",Zakazka!$Q$3345)</f>
        <v/>
      </c>
      <c r="E119" s="178">
        <f>IF(Zakazka!$U$3345=0,"",Zakazka!$U$3345)</f>
        <v>2128.1563799999999</v>
      </c>
      <c r="F119" s="178">
        <f>IF(Zakazka!$V$3345=0,"",Zakazka!$V$3345)</f>
        <v>12262.23438</v>
      </c>
      <c r="G119" s="178">
        <f>IF(Zakazka!$Y$3345=0,"",Zakazka!$Y$3345)</f>
        <v>1</v>
      </c>
    </row>
    <row r="120" spans="1:7" s="172" customFormat="1" ht="15.75" customHeight="1" x14ac:dyDescent="0.3">
      <c r="B120" s="173" t="str">
        <f>IF(Zakazka!$I$3351=0,"",Zakazka!$I$3351)</f>
        <v>SO402: Osvětlení přechodu pro chodce Podmoky</v>
      </c>
      <c r="C120" s="174">
        <f>IF(Zakazka!$O$3351=0,"",Zakazka!$O$3351)</f>
        <v>87562.8</v>
      </c>
      <c r="D120" s="175" t="str">
        <f>IF(Zakazka!$Q$3351=0,"",Zakazka!$Q$3351)</f>
        <v/>
      </c>
      <c r="E120" s="174">
        <f>IF(Zakazka!$U$3351=0,"",Zakazka!$U$3351)</f>
        <v>18388.187999999995</v>
      </c>
      <c r="F120" s="174">
        <f>IF(Zakazka!$V$3351=0,"",Zakazka!$V$3351)</f>
        <v>105950.98800000001</v>
      </c>
      <c r="G120" s="174">
        <f>IF(Zakazka!$Y$3351=0,"",Zakazka!$Y$3351)</f>
        <v>25</v>
      </c>
    </row>
    <row r="121" spans="1:7" s="176" customFormat="1" ht="15" customHeight="1" outlineLevel="1" x14ac:dyDescent="0.3">
      <c r="B121" s="177" t="str">
        <f>IF(Zakazka!$I$3352=0,"",Zakazka!$I$3352)</f>
        <v>1: Zemní práce</v>
      </c>
      <c r="C121" s="178">
        <f>IF(Zakazka!$O$3352=0,"",Zakazka!$O$3352)</f>
        <v>27082</v>
      </c>
      <c r="D121" s="179" t="str">
        <f>IF(Zakazka!$Q$3352=0,"",Zakazka!$Q$3352)</f>
        <v/>
      </c>
      <c r="E121" s="178">
        <f>IF(Zakazka!$U$3352=0,"",Zakazka!$U$3352)</f>
        <v>5687.22</v>
      </c>
      <c r="F121" s="178">
        <f>IF(Zakazka!$V$3352=0,"",Zakazka!$V$3352)</f>
        <v>32769.22</v>
      </c>
      <c r="G121" s="178">
        <f>IF(Zakazka!$Y$3352=0,"",Zakazka!$Y$3352)</f>
        <v>4</v>
      </c>
    </row>
    <row r="122" spans="1:7" s="176" customFormat="1" ht="15" customHeight="1" outlineLevel="1" x14ac:dyDescent="0.3">
      <c r="B122" s="177" t="str">
        <f>IF(Zakazka!$I$3366=0,"",Zakazka!$I$3366)</f>
        <v>740: Elektromontáže - zkoušky a revize</v>
      </c>
      <c r="C122" s="178">
        <f>IF(Zakazka!$O$3366=0,"",Zakazka!$O$3366)</f>
        <v>7150</v>
      </c>
      <c r="D122" s="179" t="str">
        <f>IF(Zakazka!$Q$3366=0,"",Zakazka!$Q$3366)</f>
        <v/>
      </c>
      <c r="E122" s="178">
        <f>IF(Zakazka!$U$3366=0,"",Zakazka!$U$3366)</f>
        <v>1501.5</v>
      </c>
      <c r="F122" s="178">
        <f>IF(Zakazka!$V$3366=0,"",Zakazka!$V$3366)</f>
        <v>8651.5</v>
      </c>
      <c r="G122" s="178">
        <f>IF(Zakazka!$Y$3366=0,"",Zakazka!$Y$3366)</f>
        <v>1</v>
      </c>
    </row>
    <row r="123" spans="1:7" s="176" customFormat="1" ht="15" customHeight="1" outlineLevel="1" x14ac:dyDescent="0.3">
      <c r="B123" s="177" t="str">
        <f>IF(Zakazka!$I$3371=0,"",Zakazka!$I$3371)</f>
        <v>741: Elektromontáže - vzdušné vedení</v>
      </c>
      <c r="C123" s="178">
        <f>IF(Zakazka!$O$3371=0,"",Zakazka!$O$3371)</f>
        <v>10614</v>
      </c>
      <c r="D123" s="179" t="str">
        <f>IF(Zakazka!$Q$3371=0,"",Zakazka!$Q$3371)</f>
        <v/>
      </c>
      <c r="E123" s="178">
        <f>IF(Zakazka!$U$3371=0,"",Zakazka!$U$3371)</f>
        <v>2228.94</v>
      </c>
      <c r="F123" s="178">
        <f>IF(Zakazka!$V$3371=0,"",Zakazka!$V$3371)</f>
        <v>12842.94</v>
      </c>
      <c r="G123" s="178">
        <f>IF(Zakazka!$Y$3371=0,"",Zakazka!$Y$3371)</f>
        <v>2</v>
      </c>
    </row>
    <row r="124" spans="1:7" s="176" customFormat="1" ht="15" customHeight="1" outlineLevel="1" x14ac:dyDescent="0.3">
      <c r="B124" s="177" t="str">
        <f>IF(Zakazka!$I$3379=0,"",Zakazka!$I$3379)</f>
        <v>743: Elektromontáže - hrubá montáž</v>
      </c>
      <c r="C124" s="178">
        <f>IF(Zakazka!$O$3379=0,"",Zakazka!$O$3379)</f>
        <v>1773.1999999999998</v>
      </c>
      <c r="D124" s="179" t="str">
        <f>IF(Zakazka!$Q$3379=0,"",Zakazka!$Q$3379)</f>
        <v/>
      </c>
      <c r="E124" s="178">
        <f>IF(Zakazka!$U$3379=0,"",Zakazka!$U$3379)</f>
        <v>372.37199999999996</v>
      </c>
      <c r="F124" s="178">
        <f>IF(Zakazka!$V$3379=0,"",Zakazka!$V$3379)</f>
        <v>2145.5719999999997</v>
      </c>
      <c r="G124" s="178">
        <f>IF(Zakazka!$Y$3379=0,"",Zakazka!$Y$3379)</f>
        <v>3</v>
      </c>
    </row>
    <row r="125" spans="1:7" s="176" customFormat="1" ht="15" customHeight="1" outlineLevel="1" x14ac:dyDescent="0.3">
      <c r="B125" s="177" t="str">
        <f>IF(Zakazka!$I$3390=0,"",Zakazka!$I$3390)</f>
        <v>744: Elektromontáže - rozvody vodičů měděných</v>
      </c>
      <c r="C125" s="178">
        <f>IF(Zakazka!$O$3390=0,"",Zakazka!$O$3390)</f>
        <v>5706</v>
      </c>
      <c r="D125" s="179" t="str">
        <f>IF(Zakazka!$Q$3390=0,"",Zakazka!$Q$3390)</f>
        <v/>
      </c>
      <c r="E125" s="178">
        <f>IF(Zakazka!$U$3390=0,"",Zakazka!$U$3390)</f>
        <v>1198.2599999999998</v>
      </c>
      <c r="F125" s="178">
        <f>IF(Zakazka!$V$3390=0,"",Zakazka!$V$3390)</f>
        <v>6904.2600000000011</v>
      </c>
      <c r="G125" s="178">
        <f>IF(Zakazka!$Y$3390=0,"",Zakazka!$Y$3390)</f>
        <v>8</v>
      </c>
    </row>
    <row r="126" spans="1:7" s="176" customFormat="1" ht="15" customHeight="1" outlineLevel="1" x14ac:dyDescent="0.3">
      <c r="B126" s="177" t="str">
        <f>IF(Zakazka!$I$3416=0,"",Zakazka!$I$3416)</f>
        <v>748: Elektromontáže - osvětlovací zařízení a svítidla</v>
      </c>
      <c r="C126" s="178">
        <f>IF(Zakazka!$O$3416=0,"",Zakazka!$O$3416)</f>
        <v>35237.599999999999</v>
      </c>
      <c r="D126" s="179" t="str">
        <f>IF(Zakazka!$Q$3416=0,"",Zakazka!$Q$3416)</f>
        <v/>
      </c>
      <c r="E126" s="178">
        <f>IF(Zakazka!$U$3416=0,"",Zakazka!$U$3416)</f>
        <v>7399.8959999999997</v>
      </c>
      <c r="F126" s="178">
        <f>IF(Zakazka!$V$3416=0,"",Zakazka!$V$3416)</f>
        <v>42637.496000000014</v>
      </c>
      <c r="G126" s="178">
        <f>IF(Zakazka!$Y$3416=0,"",Zakazka!$Y$3416)</f>
        <v>7</v>
      </c>
    </row>
    <row r="127" spans="1:7" ht="13.5" outlineLevel="1" thickBot="1" x14ac:dyDescent="0.35">
      <c r="B127" s="180"/>
      <c r="G127" s="180"/>
    </row>
    <row r="128" spans="1:7" s="181" customFormat="1" ht="14.5" x14ac:dyDescent="0.35">
      <c r="A128" s="181">
        <f>SUM(A130:A131)</f>
        <v>7566974.7782999957</v>
      </c>
      <c r="B128" s="182" t="s">
        <v>401</v>
      </c>
      <c r="C128" s="183">
        <f>SUBTOTAL(9,C5:C127)/2</f>
        <v>7566974.7782999994</v>
      </c>
      <c r="D128" s="184"/>
      <c r="E128" s="185"/>
      <c r="F128" s="185"/>
      <c r="G128" s="182"/>
    </row>
    <row r="129" spans="1:7" s="181" customFormat="1" ht="14.5" x14ac:dyDescent="0.35">
      <c r="B129" s="186" t="s">
        <v>15</v>
      </c>
      <c r="C129" s="187">
        <f>SUBTOTAL(9,C130:C131)</f>
        <v>1589064.7034429992</v>
      </c>
      <c r="G129" s="186"/>
    </row>
    <row r="130" spans="1:7" s="143" customFormat="1" x14ac:dyDescent="0.3">
      <c r="A130" s="143">
        <f>IF(ISNUMBER(A3),SUMIF(__SAZBA__,A3,__CENA__),0)</f>
        <v>7566974.7782999957</v>
      </c>
      <c r="B130" s="188" t="str">
        <f>IF(A130=0,"","DPH " &amp; A3 &amp; " % ze základny: " &amp; TEXT(A130,"# ##0"))</f>
        <v>DPH 21 % ze základny: 7566 975</v>
      </c>
      <c r="C130" s="189">
        <f>IF(A130=0,"",A130*A3/100)</f>
        <v>1589064.7034429992</v>
      </c>
      <c r="G130" s="188"/>
    </row>
    <row r="131" spans="1:7" s="143" customFormat="1" ht="13.5" thickBot="1" x14ac:dyDescent="0.35">
      <c r="A131" s="143">
        <f>IF(ISNUMBER(A4),SUMIF(__SAZBA__,A4,__CENA__),0)</f>
        <v>0</v>
      </c>
      <c r="B131" s="188" t="str">
        <f>IF(A131=0,"","DPH " &amp; A4 &amp; " % ze základny: " &amp; TEXT(A131,"# ##0"))</f>
        <v/>
      </c>
      <c r="C131" s="189" t="str">
        <f>IF(A131=0,"",A131*A4/100)</f>
        <v/>
      </c>
      <c r="G131" s="188"/>
    </row>
    <row r="132" spans="1:7" s="181" customFormat="1" ht="14.5" x14ac:dyDescent="0.35">
      <c r="B132" s="182" t="s">
        <v>668</v>
      </c>
      <c r="C132" s="183">
        <v>9156040</v>
      </c>
      <c r="D132" s="182"/>
      <c r="E132" s="185"/>
      <c r="F132" s="185"/>
      <c r="G132" s="182"/>
    </row>
  </sheetData>
  <phoneticPr fontId="0" type="noConversion"/>
  <pageMargins left="0.39370078740157483" right="0.39370078740157483" top="0.59055118110236227" bottom="0.59055118110236227" header="0.39370078740157483" footer="0.39370078740157483"/>
  <pageSetup paperSize="9" scale="85" fitToHeight="0" orientation="portrait" horizontalDpi="300" verticalDpi="300" r:id="rId1"/>
  <headerFooter>
    <oddFooter>&amp;L&amp;8www.euroCALC.cz&amp;C&amp;8&amp;P z &amp;N&amp;R&amp;8&amp;D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pageSetUpPr fitToPage="1"/>
  </sheetPr>
  <dimension ref="A1:Y3440"/>
  <sheetViews>
    <sheetView showGridLines="0" topLeftCell="F10" zoomScale="115" zoomScaleNormal="115" zoomScaleSheetLayoutView="115" workbookViewId="0">
      <selection activeCell="D18" sqref="D18"/>
    </sheetView>
  </sheetViews>
  <sheetFormatPr defaultColWidth="9.1796875" defaultRowHeight="13" outlineLevelRow="3" x14ac:dyDescent="0.3"/>
  <cols>
    <col min="1" max="5" width="9.1796875" style="17" hidden="1" customWidth="1"/>
    <col min="6" max="6" width="5.453125" style="61" customWidth="1"/>
    <col min="7" max="7" width="4.26953125" style="62" customWidth="1"/>
    <col min="8" max="8" width="14.26953125" style="63" customWidth="1"/>
    <col min="9" max="9" width="72.54296875" style="64" customWidth="1"/>
    <col min="10" max="10" width="4.26953125" style="62" customWidth="1"/>
    <col min="11" max="11" width="13.7265625" style="65" hidden="1" customWidth="1"/>
    <col min="12" max="12" width="6.81640625" style="66" hidden="1" customWidth="1"/>
    <col min="13" max="13" width="14.453125" style="65" customWidth="1"/>
    <col min="14" max="14" width="12.453125" style="66" customWidth="1"/>
    <col min="15" max="15" width="15.7265625" style="67" customWidth="1"/>
    <col min="16" max="16" width="11.453125" style="68" hidden="1" customWidth="1"/>
    <col min="17" max="17" width="14.26953125" style="66" hidden="1" customWidth="1"/>
    <col min="18" max="18" width="11.453125" style="66" hidden="1" customWidth="1"/>
    <col min="19" max="19" width="14.26953125" style="66" hidden="1" customWidth="1"/>
    <col min="20" max="20" width="9.7265625" style="66" hidden="1" customWidth="1"/>
    <col min="21" max="21" width="14.54296875" style="66" hidden="1" customWidth="1"/>
    <col min="22" max="22" width="15.7265625" style="66" hidden="1" customWidth="1"/>
    <col min="23" max="23" width="25.7265625" style="66" hidden="1" customWidth="1"/>
    <col min="24" max="24" width="11.81640625" style="17" customWidth="1"/>
    <col min="25" max="25" width="9.1796875" style="17" hidden="1" customWidth="1"/>
    <col min="26" max="16384" width="9.1796875" style="17"/>
  </cols>
  <sheetData>
    <row r="1" spans="1:25" ht="21.65" customHeight="1" x14ac:dyDescent="0.35">
      <c r="F1" s="17" t="s">
        <v>123</v>
      </c>
      <c r="G1" s="18"/>
      <c r="H1" s="18"/>
      <c r="I1" s="18"/>
      <c r="J1" s="18"/>
      <c r="K1" s="19"/>
      <c r="L1" s="20"/>
      <c r="M1" s="19"/>
      <c r="N1" s="20"/>
      <c r="O1" s="21"/>
      <c r="P1" s="22"/>
      <c r="Q1" s="20"/>
      <c r="R1" s="20"/>
      <c r="S1" s="20"/>
      <c r="T1" s="20"/>
      <c r="U1" s="20"/>
      <c r="V1" s="20"/>
      <c r="W1" s="20"/>
    </row>
    <row r="2" spans="1:25" ht="21.65" customHeight="1" x14ac:dyDescent="0.35">
      <c r="F2" s="23" t="str">
        <f>'Kryci list'!C3</f>
        <v>Chodník při silnici II/324 Podmoky - kopie</v>
      </c>
      <c r="G2" s="18"/>
      <c r="H2" s="18"/>
      <c r="I2" s="18"/>
      <c r="J2" s="18"/>
      <c r="K2" s="19"/>
      <c r="L2" s="20"/>
      <c r="M2" s="19"/>
      <c r="N2" s="20"/>
      <c r="O2" s="21"/>
      <c r="P2" s="22"/>
      <c r="Q2" s="20"/>
      <c r="R2" s="20"/>
      <c r="S2" s="20"/>
      <c r="T2" s="20"/>
      <c r="U2" s="20"/>
      <c r="V2" s="20"/>
      <c r="W2" s="20"/>
    </row>
    <row r="3" spans="1:25" s="89" customFormat="1" ht="13.5" thickBot="1" x14ac:dyDescent="0.35">
      <c r="F3" s="90" t="s">
        <v>96</v>
      </c>
      <c r="G3" s="90" t="s">
        <v>19</v>
      </c>
      <c r="H3" s="90" t="s">
        <v>17</v>
      </c>
      <c r="I3" s="91" t="s">
        <v>30</v>
      </c>
      <c r="J3" s="90" t="s">
        <v>10</v>
      </c>
      <c r="K3" s="90" t="s">
        <v>532</v>
      </c>
      <c r="L3" s="90" t="s">
        <v>74</v>
      </c>
      <c r="M3" s="90" t="s">
        <v>237</v>
      </c>
      <c r="N3" s="90" t="s">
        <v>216</v>
      </c>
      <c r="O3" s="90" t="s">
        <v>23</v>
      </c>
      <c r="P3" s="90" t="s">
        <v>331</v>
      </c>
      <c r="Q3" s="90" t="s">
        <v>120</v>
      </c>
      <c r="R3" s="90" t="s">
        <v>406</v>
      </c>
      <c r="S3" s="90" t="s">
        <v>39</v>
      </c>
      <c r="T3" s="90" t="s">
        <v>193</v>
      </c>
      <c r="U3" s="90" t="s">
        <v>15</v>
      </c>
      <c r="V3" s="90" t="s">
        <v>215</v>
      </c>
      <c r="W3" s="90" t="s">
        <v>398</v>
      </c>
      <c r="X3" s="90" t="s">
        <v>348</v>
      </c>
      <c r="Y3" s="89" t="s">
        <v>206</v>
      </c>
    </row>
    <row r="4" spans="1:25" ht="11.25" customHeight="1" x14ac:dyDescent="0.3">
      <c r="F4" s="24"/>
      <c r="G4" s="25"/>
      <c r="H4" s="26"/>
      <c r="I4" s="27"/>
      <c r="J4" s="25"/>
      <c r="K4" s="24"/>
      <c r="L4" s="24"/>
      <c r="M4" s="24"/>
      <c r="N4" s="24"/>
      <c r="O4" s="24"/>
      <c r="P4" s="24"/>
      <c r="Q4" s="24"/>
      <c r="R4" s="24"/>
      <c r="S4" s="24"/>
      <c r="T4" s="24"/>
      <c r="U4" s="24"/>
      <c r="V4" s="24"/>
      <c r="W4" s="28"/>
    </row>
    <row r="5" spans="1:25" s="79" customFormat="1" ht="18.75" customHeight="1" x14ac:dyDescent="0.3">
      <c r="F5" s="80"/>
      <c r="G5" s="81"/>
      <c r="H5" s="82"/>
      <c r="I5" s="82" t="s">
        <v>484</v>
      </c>
      <c r="J5" s="81"/>
      <c r="K5" s="83"/>
      <c r="L5" s="84"/>
      <c r="M5" s="83"/>
      <c r="N5" s="84"/>
      <c r="O5" s="85">
        <f>SUBTOTAL(9,O6:O63)</f>
        <v>393600</v>
      </c>
      <c r="P5" s="86"/>
      <c r="Q5" s="85">
        <f>SUBTOTAL(9,Q6:Q63)</f>
        <v>0</v>
      </c>
      <c r="R5" s="84"/>
      <c r="S5" s="85">
        <f>SUBTOTAL(9,S6:S63)</f>
        <v>0</v>
      </c>
      <c r="T5" s="87"/>
      <c r="U5" s="85">
        <f>SUBTOTAL(9,U6:U63)</f>
        <v>82656</v>
      </c>
      <c r="V5" s="85">
        <f>SUBTOTAL(9,V6:V63)</f>
        <v>476256</v>
      </c>
      <c r="W5" s="88"/>
      <c r="Y5" s="85">
        <f>SUBTOTAL(9,Y6:Y63)</f>
        <v>11</v>
      </c>
    </row>
    <row r="6" spans="1:25" s="69" customFormat="1" ht="16.5" customHeight="1" outlineLevel="1" x14ac:dyDescent="0.3">
      <c r="F6" s="70"/>
      <c r="G6" s="71"/>
      <c r="H6" s="72"/>
      <c r="I6" s="72" t="s">
        <v>998</v>
      </c>
      <c r="J6" s="71"/>
      <c r="K6" s="73"/>
      <c r="L6" s="74"/>
      <c r="M6" s="73"/>
      <c r="N6" s="74"/>
      <c r="O6" s="75">
        <f>SUBTOTAL(9,O7:O62)</f>
        <v>393600</v>
      </c>
      <c r="P6" s="76"/>
      <c r="Q6" s="75">
        <f>SUBTOTAL(9,Q7:Q62)</f>
        <v>0</v>
      </c>
      <c r="R6" s="74"/>
      <c r="S6" s="75">
        <f>SUBTOTAL(9,S7:S62)</f>
        <v>0</v>
      </c>
      <c r="T6" s="77"/>
      <c r="U6" s="75">
        <f>SUBTOTAL(9,U7:U62)</f>
        <v>82656</v>
      </c>
      <c r="V6" s="75">
        <f>SUBTOTAL(9,V7:V62)</f>
        <v>476256</v>
      </c>
      <c r="W6" s="78"/>
      <c r="Y6" s="75">
        <f>SUBTOTAL(9,Y7:Y62)</f>
        <v>11</v>
      </c>
    </row>
    <row r="7" spans="1:25" s="38" customFormat="1" ht="12" outlineLevel="2" x14ac:dyDescent="0.3">
      <c r="A7" s="29" t="s">
        <v>472</v>
      </c>
      <c r="B7" s="29" t="s">
        <v>423</v>
      </c>
      <c r="C7" s="29" t="s">
        <v>453</v>
      </c>
      <c r="D7" s="29" t="s">
        <v>454</v>
      </c>
      <c r="E7" s="29" t="s">
        <v>455</v>
      </c>
      <c r="F7" s="30">
        <v>1</v>
      </c>
      <c r="G7" s="31" t="s">
        <v>0</v>
      </c>
      <c r="H7" s="32" t="s">
        <v>228</v>
      </c>
      <c r="I7" s="33" t="s">
        <v>1184</v>
      </c>
      <c r="J7" s="31" t="s">
        <v>25</v>
      </c>
      <c r="K7" s="34">
        <v>20</v>
      </c>
      <c r="L7" s="35">
        <v>0</v>
      </c>
      <c r="M7" s="34">
        <v>20</v>
      </c>
      <c r="N7" s="36">
        <v>1780</v>
      </c>
      <c r="O7" s="37">
        <f>M7*N7</f>
        <v>35600</v>
      </c>
      <c r="P7" s="37">
        <v>0</v>
      </c>
      <c r="Q7" s="37">
        <f>M7*P7</f>
        <v>0</v>
      </c>
      <c r="R7" s="37"/>
      <c r="S7" s="37">
        <f>M7*R7</f>
        <v>0</v>
      </c>
      <c r="T7" s="37">
        <v>21</v>
      </c>
      <c r="U7" s="37">
        <f>O7*T7/100</f>
        <v>7476</v>
      </c>
      <c r="V7" s="37">
        <f>U7+O7</f>
        <v>43076</v>
      </c>
      <c r="W7" s="37"/>
      <c r="X7" s="37"/>
      <c r="Y7" s="37">
        <v>1</v>
      </c>
    </row>
    <row r="8" spans="1:25" s="38" customFormat="1" ht="12" outlineLevel="2" x14ac:dyDescent="0.3">
      <c r="F8" s="39"/>
      <c r="G8" s="40"/>
      <c r="H8" s="191" t="s">
        <v>230</v>
      </c>
      <c r="I8" s="203"/>
      <c r="J8" s="203"/>
      <c r="K8" s="203"/>
      <c r="L8" s="203"/>
      <c r="M8" s="203"/>
      <c r="N8" s="203"/>
      <c r="O8" s="203"/>
      <c r="P8" s="42"/>
      <c r="Q8" s="43"/>
      <c r="R8" s="42"/>
      <c r="S8" s="43"/>
      <c r="T8" s="44"/>
      <c r="U8" s="44"/>
      <c r="V8" s="44"/>
      <c r="W8" s="45"/>
    </row>
    <row r="9" spans="1:25" s="38" customFormat="1" ht="6" customHeight="1" outlineLevel="2" x14ac:dyDescent="0.3">
      <c r="F9" s="39"/>
      <c r="G9" s="40"/>
      <c r="H9" s="41"/>
      <c r="I9" s="46"/>
      <c r="J9" s="46"/>
      <c r="K9" s="46"/>
      <c r="L9" s="46"/>
      <c r="M9" s="46"/>
      <c r="N9" s="46"/>
      <c r="O9" s="46"/>
      <c r="P9" s="42"/>
      <c r="Q9" s="43"/>
      <c r="R9" s="42"/>
      <c r="S9" s="43"/>
      <c r="T9" s="44"/>
      <c r="U9" s="44"/>
      <c r="V9" s="44"/>
      <c r="W9" s="45"/>
    </row>
    <row r="10" spans="1:25" s="47" customFormat="1" ht="10.5" outlineLevel="3" x14ac:dyDescent="0.25">
      <c r="F10" s="48"/>
      <c r="G10" s="49"/>
      <c r="H10" s="50" t="str">
        <f>IF(AND(H9&lt;&gt;"Výkaz výměr:",I9=""),"Výkaz výměr:","")</f>
        <v>Výkaz výměr:</v>
      </c>
      <c r="I10" s="51" t="s">
        <v>46</v>
      </c>
      <c r="J10" s="52"/>
      <c r="K10" s="53"/>
      <c r="L10" s="54"/>
      <c r="M10" s="55"/>
      <c r="N10" s="56"/>
      <c r="O10" s="57"/>
      <c r="P10" s="58"/>
      <c r="Q10" s="56"/>
      <c r="R10" s="56"/>
      <c r="S10" s="56"/>
      <c r="T10" s="59" t="s">
        <v>3</v>
      </c>
      <c r="U10" s="56"/>
      <c r="V10" s="56"/>
      <c r="W10" s="60"/>
    </row>
    <row r="11" spans="1:25" s="47" customFormat="1" ht="10.5" outlineLevel="3" x14ac:dyDescent="0.25">
      <c r="F11" s="48"/>
      <c r="G11" s="49"/>
      <c r="H11" s="50" t="str">
        <f>IF(AND(H10&lt;&gt;"Výkaz výměr:",I10=""),"Výkaz výměr:","")</f>
        <v/>
      </c>
      <c r="I11" s="51" t="s">
        <v>583</v>
      </c>
      <c r="J11" s="52"/>
      <c r="K11" s="53"/>
      <c r="L11" s="54"/>
      <c r="M11" s="55">
        <v>20</v>
      </c>
      <c r="N11" s="56"/>
      <c r="O11" s="57"/>
      <c r="P11" s="58"/>
      <c r="Q11" s="56"/>
      <c r="R11" s="56"/>
      <c r="S11" s="56"/>
      <c r="T11" s="59" t="s">
        <v>3</v>
      </c>
      <c r="U11" s="56"/>
      <c r="V11" s="56"/>
      <c r="W11" s="60"/>
    </row>
    <row r="12" spans="1:25" s="38" customFormat="1" ht="12" outlineLevel="2" x14ac:dyDescent="0.3">
      <c r="F12" s="30">
        <v>2</v>
      </c>
      <c r="G12" s="31" t="s">
        <v>0</v>
      </c>
      <c r="H12" s="32" t="s">
        <v>397</v>
      </c>
      <c r="I12" s="33" t="s">
        <v>1357</v>
      </c>
      <c r="J12" s="31" t="s">
        <v>25</v>
      </c>
      <c r="K12" s="34">
        <v>1</v>
      </c>
      <c r="L12" s="35">
        <v>0</v>
      </c>
      <c r="M12" s="34">
        <v>1</v>
      </c>
      <c r="N12" s="36">
        <v>90000</v>
      </c>
      <c r="O12" s="37">
        <f>M12*N12</f>
        <v>90000</v>
      </c>
      <c r="P12" s="37">
        <v>0</v>
      </c>
      <c r="Q12" s="37">
        <f>M12*P12</f>
        <v>0</v>
      </c>
      <c r="R12" s="37"/>
      <c r="S12" s="37">
        <f>M12*R12</f>
        <v>0</v>
      </c>
      <c r="T12" s="37">
        <v>21</v>
      </c>
      <c r="U12" s="37">
        <f>O12*T12/100</f>
        <v>18900</v>
      </c>
      <c r="V12" s="37">
        <f>U12+O12</f>
        <v>108900</v>
      </c>
      <c r="W12" s="37"/>
      <c r="X12" s="37"/>
      <c r="Y12" s="37">
        <v>1</v>
      </c>
    </row>
    <row r="13" spans="1:25" s="38" customFormat="1" ht="12" outlineLevel="2" x14ac:dyDescent="0.3">
      <c r="F13" s="39"/>
      <c r="G13" s="40"/>
      <c r="H13" s="191" t="s">
        <v>230</v>
      </c>
      <c r="I13" s="203"/>
      <c r="J13" s="203"/>
      <c r="K13" s="203"/>
      <c r="L13" s="203"/>
      <c r="M13" s="203"/>
      <c r="N13" s="203"/>
      <c r="O13" s="203"/>
      <c r="P13" s="42"/>
      <c r="Q13" s="43"/>
      <c r="R13" s="42"/>
      <c r="S13" s="43"/>
      <c r="T13" s="44"/>
      <c r="U13" s="44"/>
      <c r="V13" s="44"/>
      <c r="W13" s="45"/>
    </row>
    <row r="14" spans="1:25" s="38" customFormat="1" ht="6" customHeight="1" outlineLevel="2" x14ac:dyDescent="0.3">
      <c r="F14" s="39"/>
      <c r="G14" s="40"/>
      <c r="H14" s="41"/>
      <c r="I14" s="46"/>
      <c r="J14" s="46"/>
      <c r="K14" s="46"/>
      <c r="L14" s="46"/>
      <c r="M14" s="46"/>
      <c r="N14" s="46"/>
      <c r="O14" s="46"/>
      <c r="P14" s="42"/>
      <c r="Q14" s="43"/>
      <c r="R14" s="42"/>
      <c r="S14" s="43"/>
      <c r="T14" s="44"/>
      <c r="U14" s="44"/>
      <c r="V14" s="44"/>
      <c r="W14" s="45"/>
    </row>
    <row r="15" spans="1:25" s="47" customFormat="1" ht="10.5" outlineLevel="3" x14ac:dyDescent="0.25">
      <c r="F15" s="48"/>
      <c r="G15" s="49"/>
      <c r="H15" s="50" t="str">
        <f>IF(AND(H14&lt;&gt;"Výkaz výměr:",I14=""),"Výkaz výměr:","")</f>
        <v>Výkaz výměr:</v>
      </c>
      <c r="I15" s="51" t="s">
        <v>35</v>
      </c>
      <c r="J15" s="52"/>
      <c r="K15" s="53"/>
      <c r="L15" s="54"/>
      <c r="M15" s="55"/>
      <c r="N15" s="56"/>
      <c r="O15" s="57"/>
      <c r="P15" s="58"/>
      <c r="Q15" s="56"/>
      <c r="R15" s="56"/>
      <c r="S15" s="56"/>
      <c r="T15" s="59" t="s">
        <v>3</v>
      </c>
      <c r="U15" s="56"/>
      <c r="V15" s="56"/>
      <c r="W15" s="60"/>
    </row>
    <row r="16" spans="1:25" s="47" customFormat="1" ht="10.5" outlineLevel="3" x14ac:dyDescent="0.25">
      <c r="F16" s="48"/>
      <c r="G16" s="49"/>
      <c r="H16" s="50" t="str">
        <f>IF(AND(H15&lt;&gt;"Výkaz výměr:",I15=""),"Výkaz výměr:","")</f>
        <v/>
      </c>
      <c r="I16" s="51" t="s">
        <v>556</v>
      </c>
      <c r="J16" s="52"/>
      <c r="K16" s="53"/>
      <c r="L16" s="54"/>
      <c r="M16" s="55">
        <v>1</v>
      </c>
      <c r="N16" s="56"/>
      <c r="O16" s="57"/>
      <c r="P16" s="58"/>
      <c r="Q16" s="56"/>
      <c r="R16" s="56"/>
      <c r="S16" s="56"/>
      <c r="T16" s="59" t="s">
        <v>3</v>
      </c>
      <c r="U16" s="56"/>
      <c r="V16" s="56"/>
      <c r="W16" s="60"/>
    </row>
    <row r="17" spans="6:25" s="38" customFormat="1" ht="12" outlineLevel="2" x14ac:dyDescent="0.3">
      <c r="F17" s="30">
        <v>3</v>
      </c>
      <c r="G17" s="31" t="s">
        <v>0</v>
      </c>
      <c r="H17" s="32" t="s">
        <v>530</v>
      </c>
      <c r="I17" s="33" t="s">
        <v>1298</v>
      </c>
      <c r="J17" s="31" t="s">
        <v>25</v>
      </c>
      <c r="K17" s="34">
        <v>1</v>
      </c>
      <c r="L17" s="35">
        <v>0</v>
      </c>
      <c r="M17" s="34">
        <v>1</v>
      </c>
      <c r="N17" s="36">
        <v>54000</v>
      </c>
      <c r="O17" s="37">
        <f>M17*N17</f>
        <v>54000</v>
      </c>
      <c r="P17" s="37">
        <v>0</v>
      </c>
      <c r="Q17" s="37">
        <f>M17*P17</f>
        <v>0</v>
      </c>
      <c r="R17" s="37"/>
      <c r="S17" s="37">
        <f>M17*R17</f>
        <v>0</v>
      </c>
      <c r="T17" s="37">
        <v>21</v>
      </c>
      <c r="U17" s="37">
        <f>O17*T17/100</f>
        <v>11340</v>
      </c>
      <c r="V17" s="37">
        <f>U17+O17</f>
        <v>65340</v>
      </c>
      <c r="W17" s="37"/>
      <c r="X17" s="37"/>
      <c r="Y17" s="37">
        <v>1</v>
      </c>
    </row>
    <row r="18" spans="6:25" s="38" customFormat="1" ht="12" outlineLevel="2" x14ac:dyDescent="0.3">
      <c r="F18" s="39"/>
      <c r="G18" s="40"/>
      <c r="H18" s="191" t="s">
        <v>230</v>
      </c>
      <c r="I18" s="203"/>
      <c r="J18" s="203"/>
      <c r="K18" s="203"/>
      <c r="L18" s="203"/>
      <c r="M18" s="203"/>
      <c r="N18" s="203"/>
      <c r="O18" s="203"/>
      <c r="P18" s="42"/>
      <c r="Q18" s="43"/>
      <c r="R18" s="42"/>
      <c r="S18" s="43"/>
      <c r="T18" s="44"/>
      <c r="U18" s="44"/>
      <c r="V18" s="44"/>
      <c r="W18" s="45"/>
    </row>
    <row r="19" spans="6:25" s="38" customFormat="1" ht="6" customHeight="1" outlineLevel="2" x14ac:dyDescent="0.3">
      <c r="F19" s="39"/>
      <c r="G19" s="40"/>
      <c r="H19" s="41"/>
      <c r="I19" s="46"/>
      <c r="J19" s="46"/>
      <c r="K19" s="46"/>
      <c r="L19" s="46"/>
      <c r="M19" s="46"/>
      <c r="N19" s="46"/>
      <c r="O19" s="46"/>
      <c r="P19" s="42"/>
      <c r="Q19" s="43"/>
      <c r="R19" s="42"/>
      <c r="S19" s="43"/>
      <c r="T19" s="44"/>
      <c r="U19" s="44"/>
      <c r="V19" s="44"/>
      <c r="W19" s="45"/>
    </row>
    <row r="20" spans="6:25" s="47" customFormat="1" ht="10.5" outlineLevel="3" x14ac:dyDescent="0.25">
      <c r="F20" s="48"/>
      <c r="G20" s="49"/>
      <c r="H20" s="50" t="str">
        <f>IF(AND(H19&lt;&gt;"Výkaz výměr:",I19=""),"Výkaz výměr:","")</f>
        <v>Výkaz výměr:</v>
      </c>
      <c r="I20" s="51" t="s">
        <v>35</v>
      </c>
      <c r="J20" s="52"/>
      <c r="K20" s="53"/>
      <c r="L20" s="54"/>
      <c r="M20" s="55"/>
      <c r="N20" s="56"/>
      <c r="O20" s="57"/>
      <c r="P20" s="58"/>
      <c r="Q20" s="56"/>
      <c r="R20" s="56"/>
      <c r="S20" s="56"/>
      <c r="T20" s="59" t="s">
        <v>3</v>
      </c>
      <c r="U20" s="56"/>
      <c r="V20" s="56"/>
      <c r="W20" s="60"/>
    </row>
    <row r="21" spans="6:25" s="47" customFormat="1" ht="10.5" outlineLevel="3" x14ac:dyDescent="0.25">
      <c r="F21" s="48"/>
      <c r="G21" s="49"/>
      <c r="H21" s="50" t="str">
        <f>IF(AND(H20&lt;&gt;"Výkaz výměr:",I20=""),"Výkaz výměr:","")</f>
        <v/>
      </c>
      <c r="I21" s="51" t="s">
        <v>556</v>
      </c>
      <c r="J21" s="52"/>
      <c r="K21" s="53"/>
      <c r="L21" s="54"/>
      <c r="M21" s="55">
        <v>1</v>
      </c>
      <c r="N21" s="56"/>
      <c r="O21" s="57"/>
      <c r="P21" s="58"/>
      <c r="Q21" s="56"/>
      <c r="R21" s="56"/>
      <c r="S21" s="56"/>
      <c r="T21" s="59" t="s">
        <v>3</v>
      </c>
      <c r="U21" s="56"/>
      <c r="V21" s="56"/>
      <c r="W21" s="60"/>
    </row>
    <row r="22" spans="6:25" s="38" customFormat="1" ht="12" outlineLevel="2" x14ac:dyDescent="0.3">
      <c r="F22" s="30">
        <v>4</v>
      </c>
      <c r="G22" s="31" t="s">
        <v>0</v>
      </c>
      <c r="H22" s="32" t="s">
        <v>119</v>
      </c>
      <c r="I22" s="33" t="s">
        <v>1053</v>
      </c>
      <c r="J22" s="31" t="s">
        <v>25</v>
      </c>
      <c r="K22" s="34">
        <v>1</v>
      </c>
      <c r="L22" s="35">
        <v>0</v>
      </c>
      <c r="M22" s="34">
        <v>1</v>
      </c>
      <c r="N22" s="36">
        <v>25000</v>
      </c>
      <c r="O22" s="37">
        <f>M22*N22</f>
        <v>25000</v>
      </c>
      <c r="P22" s="37">
        <v>0</v>
      </c>
      <c r="Q22" s="37">
        <f>M22*P22</f>
        <v>0</v>
      </c>
      <c r="R22" s="37"/>
      <c r="S22" s="37">
        <f>M22*R22</f>
        <v>0</v>
      </c>
      <c r="T22" s="37">
        <v>21</v>
      </c>
      <c r="U22" s="37">
        <f>O22*T22/100</f>
        <v>5250</v>
      </c>
      <c r="V22" s="37">
        <f>U22+O22</f>
        <v>30250</v>
      </c>
      <c r="W22" s="37"/>
      <c r="X22" s="37"/>
      <c r="Y22" s="37">
        <v>1</v>
      </c>
    </row>
    <row r="23" spans="6:25" s="38" customFormat="1" ht="12" outlineLevel="2" x14ac:dyDescent="0.3">
      <c r="F23" s="39"/>
      <c r="G23" s="40"/>
      <c r="H23" s="191" t="s">
        <v>230</v>
      </c>
      <c r="I23" s="203"/>
      <c r="J23" s="203"/>
      <c r="K23" s="203"/>
      <c r="L23" s="203"/>
      <c r="M23" s="203"/>
      <c r="N23" s="203"/>
      <c r="O23" s="203"/>
      <c r="P23" s="42"/>
      <c r="Q23" s="43"/>
      <c r="R23" s="42"/>
      <c r="S23" s="43"/>
      <c r="T23" s="44"/>
      <c r="U23" s="44"/>
      <c r="V23" s="44"/>
      <c r="W23" s="45"/>
    </row>
    <row r="24" spans="6:25" s="38" customFormat="1" ht="6" customHeight="1" outlineLevel="2" x14ac:dyDescent="0.3">
      <c r="F24" s="39"/>
      <c r="G24" s="40"/>
      <c r="H24" s="41"/>
      <c r="I24" s="46"/>
      <c r="J24" s="46"/>
      <c r="K24" s="46"/>
      <c r="L24" s="46"/>
      <c r="M24" s="46"/>
      <c r="N24" s="46"/>
      <c r="O24" s="46"/>
      <c r="P24" s="42"/>
      <c r="Q24" s="43"/>
      <c r="R24" s="42"/>
      <c r="S24" s="43"/>
      <c r="T24" s="44"/>
      <c r="U24" s="44"/>
      <c r="V24" s="44"/>
      <c r="W24" s="45"/>
    </row>
    <row r="25" spans="6:25" s="47" customFormat="1" ht="10.5" outlineLevel="3" x14ac:dyDescent="0.25">
      <c r="F25" s="48"/>
      <c r="G25" s="49"/>
      <c r="H25" s="50" t="str">
        <f>IF(AND(H24&lt;&gt;"Výkaz výměr:",I24=""),"Výkaz výměr:","")</f>
        <v>Výkaz výměr:</v>
      </c>
      <c r="I25" s="51" t="s">
        <v>1355</v>
      </c>
      <c r="J25" s="52"/>
      <c r="K25" s="53"/>
      <c r="L25" s="54"/>
      <c r="M25" s="55"/>
      <c r="N25" s="56"/>
      <c r="O25" s="57"/>
      <c r="P25" s="58"/>
      <c r="Q25" s="56"/>
      <c r="R25" s="56"/>
      <c r="S25" s="56"/>
      <c r="T25" s="59" t="s">
        <v>3</v>
      </c>
      <c r="U25" s="56"/>
      <c r="V25" s="56"/>
      <c r="W25" s="60"/>
    </row>
    <row r="26" spans="6:25" s="47" customFormat="1" ht="10.5" outlineLevel="3" x14ac:dyDescent="0.25">
      <c r="F26" s="48"/>
      <c r="G26" s="49"/>
      <c r="H26" s="50" t="str">
        <f>IF(AND(H25&lt;&gt;"Výkaz výměr:",I25=""),"Výkaz výměr:","")</f>
        <v/>
      </c>
      <c r="I26" s="51" t="s">
        <v>556</v>
      </c>
      <c r="J26" s="52"/>
      <c r="K26" s="53"/>
      <c r="L26" s="54"/>
      <c r="M26" s="55">
        <v>1</v>
      </c>
      <c r="N26" s="56"/>
      <c r="O26" s="57"/>
      <c r="P26" s="58"/>
      <c r="Q26" s="56"/>
      <c r="R26" s="56"/>
      <c r="S26" s="56"/>
      <c r="T26" s="59" t="s">
        <v>3</v>
      </c>
      <c r="U26" s="56"/>
      <c r="V26" s="56"/>
      <c r="W26" s="60"/>
    </row>
    <row r="27" spans="6:25" s="38" customFormat="1" ht="12" outlineLevel="2" x14ac:dyDescent="0.3">
      <c r="F27" s="30">
        <v>5</v>
      </c>
      <c r="G27" s="31" t="s">
        <v>0</v>
      </c>
      <c r="H27" s="32" t="s">
        <v>191</v>
      </c>
      <c r="I27" s="33" t="s">
        <v>971</v>
      </c>
      <c r="J27" s="31" t="s">
        <v>34</v>
      </c>
      <c r="K27" s="34">
        <v>1</v>
      </c>
      <c r="L27" s="35">
        <v>0</v>
      </c>
      <c r="M27" s="34">
        <v>1</v>
      </c>
      <c r="N27" s="36">
        <v>5000</v>
      </c>
      <c r="O27" s="37">
        <f>M27*N27</f>
        <v>5000</v>
      </c>
      <c r="P27" s="37">
        <v>0</v>
      </c>
      <c r="Q27" s="37">
        <f>M27*P27</f>
        <v>0</v>
      </c>
      <c r="R27" s="37"/>
      <c r="S27" s="37">
        <f>M27*R27</f>
        <v>0</v>
      </c>
      <c r="T27" s="37">
        <v>21</v>
      </c>
      <c r="U27" s="37">
        <f>O27*T27/100</f>
        <v>1050</v>
      </c>
      <c r="V27" s="37">
        <f>U27+O27</f>
        <v>6050</v>
      </c>
      <c r="W27" s="37"/>
      <c r="X27" s="37"/>
      <c r="Y27" s="37">
        <v>1</v>
      </c>
    </row>
    <row r="28" spans="6:25" s="38" customFormat="1" ht="12" outlineLevel="2" x14ac:dyDescent="0.3">
      <c r="F28" s="39"/>
      <c r="G28" s="40"/>
      <c r="H28" s="191" t="s">
        <v>230</v>
      </c>
      <c r="I28" s="203"/>
      <c r="J28" s="203"/>
      <c r="K28" s="203"/>
      <c r="L28" s="203"/>
      <c r="M28" s="203"/>
      <c r="N28" s="203"/>
      <c r="O28" s="203"/>
      <c r="P28" s="42"/>
      <c r="Q28" s="43"/>
      <c r="R28" s="42"/>
      <c r="S28" s="43"/>
      <c r="T28" s="44"/>
      <c r="U28" s="44"/>
      <c r="V28" s="44"/>
      <c r="W28" s="45"/>
    </row>
    <row r="29" spans="6:25" s="38" customFormat="1" ht="6" customHeight="1" outlineLevel="2" x14ac:dyDescent="0.3">
      <c r="F29" s="39"/>
      <c r="G29" s="40"/>
      <c r="H29" s="41"/>
      <c r="I29" s="46"/>
      <c r="J29" s="46"/>
      <c r="K29" s="46"/>
      <c r="L29" s="46"/>
      <c r="M29" s="46"/>
      <c r="N29" s="46"/>
      <c r="O29" s="46"/>
      <c r="P29" s="42"/>
      <c r="Q29" s="43"/>
      <c r="R29" s="42"/>
      <c r="S29" s="43"/>
      <c r="T29" s="44"/>
      <c r="U29" s="44"/>
      <c r="V29" s="44"/>
      <c r="W29" s="45"/>
    </row>
    <row r="30" spans="6:25" s="47" customFormat="1" ht="10.5" outlineLevel="3" x14ac:dyDescent="0.25">
      <c r="F30" s="48"/>
      <c r="G30" s="49"/>
      <c r="H30" s="50" t="str">
        <f>IF(AND(H29&lt;&gt;"Výkaz výměr:",I29=""),"Výkaz výměr:","")</f>
        <v>Výkaz výměr:</v>
      </c>
      <c r="I30" s="51" t="s">
        <v>1358</v>
      </c>
      <c r="J30" s="52"/>
      <c r="K30" s="53"/>
      <c r="L30" s="54"/>
      <c r="M30" s="55"/>
      <c r="N30" s="56"/>
      <c r="O30" s="57"/>
      <c r="P30" s="58"/>
      <c r="Q30" s="56"/>
      <c r="R30" s="56"/>
      <c r="S30" s="56"/>
      <c r="T30" s="59" t="s">
        <v>3</v>
      </c>
      <c r="U30" s="56"/>
      <c r="V30" s="56"/>
      <c r="W30" s="60"/>
    </row>
    <row r="31" spans="6:25" s="47" customFormat="1" ht="10.5" outlineLevel="3" x14ac:dyDescent="0.25">
      <c r="F31" s="48"/>
      <c r="G31" s="49"/>
      <c r="H31" s="50" t="str">
        <f>IF(AND(H30&lt;&gt;"Výkaz výměr:",I30=""),"Výkaz výměr:","")</f>
        <v/>
      </c>
      <c r="I31" s="51" t="s">
        <v>556</v>
      </c>
      <c r="J31" s="52"/>
      <c r="K31" s="53"/>
      <c r="L31" s="54"/>
      <c r="M31" s="55">
        <v>1</v>
      </c>
      <c r="N31" s="56"/>
      <c r="O31" s="57"/>
      <c r="P31" s="58"/>
      <c r="Q31" s="56"/>
      <c r="R31" s="56"/>
      <c r="S31" s="56"/>
      <c r="T31" s="59" t="s">
        <v>3</v>
      </c>
      <c r="U31" s="56"/>
      <c r="V31" s="56"/>
      <c r="W31" s="60"/>
    </row>
    <row r="32" spans="6:25" s="38" customFormat="1" ht="12" outlineLevel="2" x14ac:dyDescent="0.3">
      <c r="F32" s="30">
        <v>6</v>
      </c>
      <c r="G32" s="31" t="s">
        <v>0</v>
      </c>
      <c r="H32" s="32" t="s">
        <v>190</v>
      </c>
      <c r="I32" s="33" t="s">
        <v>967</v>
      </c>
      <c r="J32" s="31" t="s">
        <v>25</v>
      </c>
      <c r="K32" s="34">
        <v>1</v>
      </c>
      <c r="L32" s="35">
        <v>0</v>
      </c>
      <c r="M32" s="34">
        <v>1</v>
      </c>
      <c r="N32" s="36">
        <v>8500</v>
      </c>
      <c r="O32" s="37">
        <f>M32*N32</f>
        <v>8500</v>
      </c>
      <c r="P32" s="37">
        <v>0</v>
      </c>
      <c r="Q32" s="37">
        <f>M32*P32</f>
        <v>0</v>
      </c>
      <c r="R32" s="37"/>
      <c r="S32" s="37">
        <f>M32*R32</f>
        <v>0</v>
      </c>
      <c r="T32" s="37">
        <v>21</v>
      </c>
      <c r="U32" s="37">
        <f>O32*T32/100</f>
        <v>1785</v>
      </c>
      <c r="V32" s="37">
        <f>U32+O32</f>
        <v>10285</v>
      </c>
      <c r="W32" s="37"/>
      <c r="X32" s="37"/>
      <c r="Y32" s="37">
        <v>1</v>
      </c>
    </row>
    <row r="33" spans="6:25" s="38" customFormat="1" ht="12" outlineLevel="2" x14ac:dyDescent="0.3">
      <c r="F33" s="39"/>
      <c r="G33" s="40"/>
      <c r="H33" s="191" t="s">
        <v>230</v>
      </c>
      <c r="I33" s="203"/>
      <c r="J33" s="203"/>
      <c r="K33" s="203"/>
      <c r="L33" s="203"/>
      <c r="M33" s="203"/>
      <c r="N33" s="203"/>
      <c r="O33" s="203"/>
      <c r="P33" s="42"/>
      <c r="Q33" s="43"/>
      <c r="R33" s="42"/>
      <c r="S33" s="43"/>
      <c r="T33" s="44"/>
      <c r="U33" s="44"/>
      <c r="V33" s="44"/>
      <c r="W33" s="45"/>
    </row>
    <row r="34" spans="6:25" s="38" customFormat="1" ht="6" customHeight="1" outlineLevel="2" x14ac:dyDescent="0.3">
      <c r="F34" s="39"/>
      <c r="G34" s="40"/>
      <c r="H34" s="41"/>
      <c r="I34" s="46"/>
      <c r="J34" s="46"/>
      <c r="K34" s="46"/>
      <c r="L34" s="46"/>
      <c r="M34" s="46"/>
      <c r="N34" s="46"/>
      <c r="O34" s="46"/>
      <c r="P34" s="42"/>
      <c r="Q34" s="43"/>
      <c r="R34" s="42"/>
      <c r="S34" s="43"/>
      <c r="T34" s="44"/>
      <c r="U34" s="44"/>
      <c r="V34" s="44"/>
      <c r="W34" s="45"/>
    </row>
    <row r="35" spans="6:25" s="47" customFormat="1" ht="10.5" outlineLevel="3" x14ac:dyDescent="0.25">
      <c r="F35" s="48"/>
      <c r="G35" s="49"/>
      <c r="H35" s="50" t="str">
        <f>IF(AND(H34&lt;&gt;"Výkaz výměr:",I34=""),"Výkaz výměr:","")</f>
        <v>Výkaz výměr:</v>
      </c>
      <c r="I35" s="51" t="s">
        <v>35</v>
      </c>
      <c r="J35" s="52"/>
      <c r="K35" s="53"/>
      <c r="L35" s="54"/>
      <c r="M35" s="55"/>
      <c r="N35" s="56"/>
      <c r="O35" s="57"/>
      <c r="P35" s="58"/>
      <c r="Q35" s="56"/>
      <c r="R35" s="56"/>
      <c r="S35" s="56"/>
      <c r="T35" s="59" t="s">
        <v>3</v>
      </c>
      <c r="U35" s="56"/>
      <c r="V35" s="56"/>
      <c r="W35" s="60"/>
    </row>
    <row r="36" spans="6:25" s="47" customFormat="1" ht="10.5" outlineLevel="3" x14ac:dyDescent="0.25">
      <c r="F36" s="48"/>
      <c r="G36" s="49"/>
      <c r="H36" s="50" t="str">
        <f>IF(AND(H35&lt;&gt;"Výkaz výměr:",I35=""),"Výkaz výměr:","")</f>
        <v/>
      </c>
      <c r="I36" s="51" t="s">
        <v>556</v>
      </c>
      <c r="J36" s="52"/>
      <c r="K36" s="53"/>
      <c r="L36" s="54"/>
      <c r="M36" s="55">
        <v>1</v>
      </c>
      <c r="N36" s="56"/>
      <c r="O36" s="57"/>
      <c r="P36" s="58"/>
      <c r="Q36" s="56"/>
      <c r="R36" s="56"/>
      <c r="S36" s="56"/>
      <c r="T36" s="59" t="s">
        <v>3</v>
      </c>
      <c r="U36" s="56"/>
      <c r="V36" s="56"/>
      <c r="W36" s="60"/>
    </row>
    <row r="37" spans="6:25" s="38" customFormat="1" ht="12" outlineLevel="2" x14ac:dyDescent="0.3">
      <c r="F37" s="30">
        <v>7</v>
      </c>
      <c r="G37" s="31" t="s">
        <v>0</v>
      </c>
      <c r="H37" s="32" t="s">
        <v>189</v>
      </c>
      <c r="I37" s="33" t="s">
        <v>1334</v>
      </c>
      <c r="J37" s="31" t="s">
        <v>20</v>
      </c>
      <c r="K37" s="34">
        <v>1</v>
      </c>
      <c r="L37" s="35">
        <v>0</v>
      </c>
      <c r="M37" s="34">
        <v>1</v>
      </c>
      <c r="N37" s="36">
        <v>135000</v>
      </c>
      <c r="O37" s="37">
        <f>M37*N37</f>
        <v>135000</v>
      </c>
      <c r="P37" s="37">
        <v>0</v>
      </c>
      <c r="Q37" s="37">
        <f>M37*P37</f>
        <v>0</v>
      </c>
      <c r="R37" s="37"/>
      <c r="S37" s="37">
        <f>M37*R37</f>
        <v>0</v>
      </c>
      <c r="T37" s="37">
        <v>21</v>
      </c>
      <c r="U37" s="37">
        <f>O37*T37/100</f>
        <v>28350</v>
      </c>
      <c r="V37" s="37">
        <f>U37+O37</f>
        <v>163350</v>
      </c>
      <c r="W37" s="37"/>
      <c r="X37" s="37"/>
      <c r="Y37" s="37">
        <v>1</v>
      </c>
    </row>
    <row r="38" spans="6:25" s="38" customFormat="1" ht="12" outlineLevel="2" x14ac:dyDescent="0.3">
      <c r="F38" s="39"/>
      <c r="G38" s="40"/>
      <c r="H38" s="191" t="s">
        <v>230</v>
      </c>
      <c r="I38" s="203"/>
      <c r="J38" s="203"/>
      <c r="K38" s="203"/>
      <c r="L38" s="203"/>
      <c r="M38" s="203"/>
      <c r="N38" s="203"/>
      <c r="O38" s="203"/>
      <c r="P38" s="42"/>
      <c r="Q38" s="43"/>
      <c r="R38" s="42"/>
      <c r="S38" s="43"/>
      <c r="T38" s="44"/>
      <c r="U38" s="44"/>
      <c r="V38" s="44"/>
      <c r="W38" s="45"/>
    </row>
    <row r="39" spans="6:25" s="38" customFormat="1" ht="6" customHeight="1" outlineLevel="2" x14ac:dyDescent="0.3">
      <c r="F39" s="39"/>
      <c r="G39" s="40"/>
      <c r="H39" s="41"/>
      <c r="I39" s="46"/>
      <c r="J39" s="46"/>
      <c r="K39" s="46"/>
      <c r="L39" s="46"/>
      <c r="M39" s="46"/>
      <c r="N39" s="46"/>
      <c r="O39" s="46"/>
      <c r="P39" s="42"/>
      <c r="Q39" s="43"/>
      <c r="R39" s="42"/>
      <c r="S39" s="43"/>
      <c r="T39" s="44"/>
      <c r="U39" s="44"/>
      <c r="V39" s="44"/>
      <c r="W39" s="45"/>
    </row>
    <row r="40" spans="6:25" s="47" customFormat="1" ht="10.5" outlineLevel="3" x14ac:dyDescent="0.25">
      <c r="F40" s="48"/>
      <c r="G40" s="49"/>
      <c r="H40" s="50" t="str">
        <f>IF(AND(H39&lt;&gt;"Výkaz výměr:",I39=""),"Výkaz výměr:","")</f>
        <v>Výkaz výměr:</v>
      </c>
      <c r="I40" s="51" t="s">
        <v>35</v>
      </c>
      <c r="J40" s="52"/>
      <c r="K40" s="53"/>
      <c r="L40" s="54"/>
      <c r="M40" s="55"/>
      <c r="N40" s="56"/>
      <c r="O40" s="57"/>
      <c r="P40" s="58"/>
      <c r="Q40" s="56"/>
      <c r="R40" s="56"/>
      <c r="S40" s="56"/>
      <c r="T40" s="59" t="s">
        <v>3</v>
      </c>
      <c r="U40" s="56"/>
      <c r="V40" s="56"/>
      <c r="W40" s="60"/>
    </row>
    <row r="41" spans="6:25" s="47" customFormat="1" ht="10.5" outlineLevel="3" x14ac:dyDescent="0.25">
      <c r="F41" s="48"/>
      <c r="G41" s="49"/>
      <c r="H41" s="50" t="str">
        <f>IF(AND(H40&lt;&gt;"Výkaz výměr:",I40=""),"Výkaz výměr:","")</f>
        <v/>
      </c>
      <c r="I41" s="51" t="s">
        <v>556</v>
      </c>
      <c r="J41" s="52"/>
      <c r="K41" s="53"/>
      <c r="L41" s="54"/>
      <c r="M41" s="55">
        <v>1</v>
      </c>
      <c r="N41" s="56"/>
      <c r="O41" s="57"/>
      <c r="P41" s="58"/>
      <c r="Q41" s="56"/>
      <c r="R41" s="56"/>
      <c r="S41" s="56"/>
      <c r="T41" s="59" t="s">
        <v>3</v>
      </c>
      <c r="U41" s="56"/>
      <c r="V41" s="56"/>
      <c r="W41" s="60"/>
    </row>
    <row r="42" spans="6:25" s="38" customFormat="1" ht="12" outlineLevel="2" x14ac:dyDescent="0.3">
      <c r="F42" s="30">
        <v>8</v>
      </c>
      <c r="G42" s="31" t="s">
        <v>0</v>
      </c>
      <c r="H42" s="32" t="s">
        <v>118</v>
      </c>
      <c r="I42" s="33" t="s">
        <v>1057</v>
      </c>
      <c r="J42" s="31" t="s">
        <v>20</v>
      </c>
      <c r="K42" s="34">
        <v>1</v>
      </c>
      <c r="L42" s="35">
        <v>0</v>
      </c>
      <c r="M42" s="34">
        <v>1</v>
      </c>
      <c r="N42" s="36">
        <v>5500</v>
      </c>
      <c r="O42" s="37">
        <f>M42*N42</f>
        <v>5500</v>
      </c>
      <c r="P42" s="37">
        <v>0</v>
      </c>
      <c r="Q42" s="37">
        <f>M42*P42</f>
        <v>0</v>
      </c>
      <c r="R42" s="37"/>
      <c r="S42" s="37">
        <f>M42*R42</f>
        <v>0</v>
      </c>
      <c r="T42" s="37">
        <v>21</v>
      </c>
      <c r="U42" s="37">
        <f>O42*T42/100</f>
        <v>1155</v>
      </c>
      <c r="V42" s="37">
        <f>U42+O42</f>
        <v>6655</v>
      </c>
      <c r="W42" s="37"/>
      <c r="X42" s="37"/>
      <c r="Y42" s="37">
        <v>1</v>
      </c>
    </row>
    <row r="43" spans="6:25" s="38" customFormat="1" ht="12" outlineLevel="2" x14ac:dyDescent="0.3">
      <c r="F43" s="39"/>
      <c r="G43" s="40"/>
      <c r="H43" s="191" t="s">
        <v>230</v>
      </c>
      <c r="I43" s="203"/>
      <c r="J43" s="203"/>
      <c r="K43" s="203"/>
      <c r="L43" s="203"/>
      <c r="M43" s="203"/>
      <c r="N43" s="203"/>
      <c r="O43" s="203"/>
      <c r="P43" s="42"/>
      <c r="Q43" s="43"/>
      <c r="R43" s="42"/>
      <c r="S43" s="43"/>
      <c r="T43" s="44"/>
      <c r="U43" s="44"/>
      <c r="V43" s="44"/>
      <c r="W43" s="45"/>
    </row>
    <row r="44" spans="6:25" s="38" customFormat="1" ht="6" customHeight="1" outlineLevel="2" x14ac:dyDescent="0.3">
      <c r="F44" s="39"/>
      <c r="G44" s="40"/>
      <c r="H44" s="41"/>
      <c r="I44" s="46"/>
      <c r="J44" s="46"/>
      <c r="K44" s="46"/>
      <c r="L44" s="46"/>
      <c r="M44" s="46"/>
      <c r="N44" s="46"/>
      <c r="O44" s="46"/>
      <c r="P44" s="42"/>
      <c r="Q44" s="43"/>
      <c r="R44" s="42"/>
      <c r="S44" s="43"/>
      <c r="T44" s="44"/>
      <c r="U44" s="44"/>
      <c r="V44" s="44"/>
      <c r="W44" s="45"/>
    </row>
    <row r="45" spans="6:25" s="47" customFormat="1" ht="10.5" outlineLevel="3" x14ac:dyDescent="0.25">
      <c r="F45" s="48"/>
      <c r="G45" s="49"/>
      <c r="H45" s="50" t="str">
        <f>IF(AND(H44&lt;&gt;"Výkaz výměr:",I44=""),"Výkaz výměr:","")</f>
        <v>Výkaz výměr:</v>
      </c>
      <c r="I45" s="51" t="s">
        <v>35</v>
      </c>
      <c r="J45" s="52"/>
      <c r="K45" s="53"/>
      <c r="L45" s="54"/>
      <c r="M45" s="55"/>
      <c r="N45" s="56"/>
      <c r="O45" s="57"/>
      <c r="P45" s="58"/>
      <c r="Q45" s="56"/>
      <c r="R45" s="56"/>
      <c r="S45" s="56"/>
      <c r="T45" s="59" t="s">
        <v>3</v>
      </c>
      <c r="U45" s="56"/>
      <c r="V45" s="56"/>
      <c r="W45" s="60"/>
    </row>
    <row r="46" spans="6:25" s="47" customFormat="1" ht="10.5" outlineLevel="3" x14ac:dyDescent="0.25">
      <c r="F46" s="48"/>
      <c r="G46" s="49"/>
      <c r="H46" s="50" t="str">
        <f>IF(AND(H45&lt;&gt;"Výkaz výměr:",I45=""),"Výkaz výměr:","")</f>
        <v/>
      </c>
      <c r="I46" s="51" t="s">
        <v>556</v>
      </c>
      <c r="J46" s="52"/>
      <c r="K46" s="53"/>
      <c r="L46" s="54"/>
      <c r="M46" s="55">
        <v>1</v>
      </c>
      <c r="N46" s="56"/>
      <c r="O46" s="57"/>
      <c r="P46" s="58"/>
      <c r="Q46" s="56"/>
      <c r="R46" s="56"/>
      <c r="S46" s="56"/>
      <c r="T46" s="59" t="s">
        <v>3</v>
      </c>
      <c r="U46" s="56"/>
      <c r="V46" s="56"/>
      <c r="W46" s="60"/>
    </row>
    <row r="47" spans="6:25" s="38" customFormat="1" ht="12" outlineLevel="2" x14ac:dyDescent="0.3">
      <c r="F47" s="30">
        <v>9</v>
      </c>
      <c r="G47" s="31" t="s">
        <v>0</v>
      </c>
      <c r="H47" s="32" t="s">
        <v>57</v>
      </c>
      <c r="I47" s="33" t="s">
        <v>607</v>
      </c>
      <c r="J47" s="31" t="s">
        <v>34</v>
      </c>
      <c r="K47" s="34">
        <v>1</v>
      </c>
      <c r="L47" s="35">
        <v>0</v>
      </c>
      <c r="M47" s="34">
        <v>1</v>
      </c>
      <c r="N47" s="36">
        <v>20000</v>
      </c>
      <c r="O47" s="37">
        <f>M47*N47</f>
        <v>20000</v>
      </c>
      <c r="P47" s="37">
        <v>0</v>
      </c>
      <c r="Q47" s="37">
        <f>M47*P47</f>
        <v>0</v>
      </c>
      <c r="R47" s="37"/>
      <c r="S47" s="37">
        <f>M47*R47</f>
        <v>0</v>
      </c>
      <c r="T47" s="37">
        <v>21</v>
      </c>
      <c r="U47" s="37">
        <f>O47*T47/100</f>
        <v>4200</v>
      </c>
      <c r="V47" s="37">
        <f>U47+O47</f>
        <v>24200</v>
      </c>
      <c r="W47" s="37"/>
      <c r="X47" s="37"/>
      <c r="Y47" s="37">
        <v>1</v>
      </c>
    </row>
    <row r="48" spans="6:25" s="38" customFormat="1" ht="12" outlineLevel="2" x14ac:dyDescent="0.3">
      <c r="F48" s="39"/>
      <c r="G48" s="40"/>
      <c r="H48" s="191" t="s">
        <v>230</v>
      </c>
      <c r="I48" s="203"/>
      <c r="J48" s="203"/>
      <c r="K48" s="203"/>
      <c r="L48" s="203"/>
      <c r="M48" s="203"/>
      <c r="N48" s="203"/>
      <c r="O48" s="203"/>
      <c r="P48" s="42"/>
      <c r="Q48" s="43"/>
      <c r="R48" s="42"/>
      <c r="S48" s="43"/>
      <c r="T48" s="44"/>
      <c r="U48" s="44"/>
      <c r="V48" s="44"/>
      <c r="W48" s="45"/>
    </row>
    <row r="49" spans="6:25" s="38" customFormat="1" ht="6" customHeight="1" outlineLevel="2" x14ac:dyDescent="0.3">
      <c r="F49" s="39"/>
      <c r="G49" s="40"/>
      <c r="H49" s="41"/>
      <c r="I49" s="46"/>
      <c r="J49" s="46"/>
      <c r="K49" s="46"/>
      <c r="L49" s="46"/>
      <c r="M49" s="46"/>
      <c r="N49" s="46"/>
      <c r="O49" s="46"/>
      <c r="P49" s="42"/>
      <c r="Q49" s="43"/>
      <c r="R49" s="42"/>
      <c r="S49" s="43"/>
      <c r="T49" s="44"/>
      <c r="U49" s="44"/>
      <c r="V49" s="44"/>
      <c r="W49" s="45"/>
    </row>
    <row r="50" spans="6:25" s="47" customFormat="1" ht="10.5" outlineLevel="3" x14ac:dyDescent="0.25">
      <c r="F50" s="48"/>
      <c r="G50" s="49"/>
      <c r="H50" s="50" t="str">
        <f>IF(AND(H49&lt;&gt;"Výkaz výměr:",I49=""),"Výkaz výměr:","")</f>
        <v>Výkaz výměr:</v>
      </c>
      <c r="I50" s="51" t="s">
        <v>35</v>
      </c>
      <c r="J50" s="52"/>
      <c r="K50" s="53"/>
      <c r="L50" s="54"/>
      <c r="M50" s="55"/>
      <c r="N50" s="56"/>
      <c r="O50" s="57"/>
      <c r="P50" s="58"/>
      <c r="Q50" s="56"/>
      <c r="R50" s="56"/>
      <c r="S50" s="56"/>
      <c r="T50" s="59" t="s">
        <v>3</v>
      </c>
      <c r="U50" s="56"/>
      <c r="V50" s="56"/>
      <c r="W50" s="60"/>
    </row>
    <row r="51" spans="6:25" s="47" customFormat="1" ht="10.5" outlineLevel="3" x14ac:dyDescent="0.25">
      <c r="F51" s="48"/>
      <c r="G51" s="49"/>
      <c r="H51" s="50" t="str">
        <f>IF(AND(H50&lt;&gt;"Výkaz výměr:",I50=""),"Výkaz výměr:","")</f>
        <v/>
      </c>
      <c r="I51" s="51" t="s">
        <v>556</v>
      </c>
      <c r="J51" s="52"/>
      <c r="K51" s="53"/>
      <c r="L51" s="54"/>
      <c r="M51" s="55">
        <v>1</v>
      </c>
      <c r="N51" s="56"/>
      <c r="O51" s="57"/>
      <c r="P51" s="58"/>
      <c r="Q51" s="56"/>
      <c r="R51" s="56"/>
      <c r="S51" s="56"/>
      <c r="T51" s="59" t="s">
        <v>3</v>
      </c>
      <c r="U51" s="56"/>
      <c r="V51" s="56"/>
      <c r="W51" s="60"/>
    </row>
    <row r="52" spans="6:25" s="38" customFormat="1" ht="12" outlineLevel="2" x14ac:dyDescent="0.3">
      <c r="F52" s="30">
        <v>10</v>
      </c>
      <c r="G52" s="31" t="s">
        <v>0</v>
      </c>
      <c r="H52" s="32" t="s">
        <v>214</v>
      </c>
      <c r="I52" s="33" t="s">
        <v>368</v>
      </c>
      <c r="J52" s="31" t="s">
        <v>34</v>
      </c>
      <c r="K52" s="34">
        <v>1</v>
      </c>
      <c r="L52" s="35">
        <v>0</v>
      </c>
      <c r="M52" s="34">
        <v>1</v>
      </c>
      <c r="N52" s="36">
        <v>5000</v>
      </c>
      <c r="O52" s="37">
        <f>M52*N52</f>
        <v>5000</v>
      </c>
      <c r="P52" s="37">
        <v>0</v>
      </c>
      <c r="Q52" s="37">
        <f>M52*P52</f>
        <v>0</v>
      </c>
      <c r="R52" s="37"/>
      <c r="S52" s="37">
        <f>M52*R52</f>
        <v>0</v>
      </c>
      <c r="T52" s="37">
        <v>21</v>
      </c>
      <c r="U52" s="37">
        <f>O52*T52/100</f>
        <v>1050</v>
      </c>
      <c r="V52" s="37">
        <f>U52+O52</f>
        <v>6050</v>
      </c>
      <c r="W52" s="37"/>
      <c r="X52" s="37"/>
      <c r="Y52" s="37">
        <v>1</v>
      </c>
    </row>
    <row r="53" spans="6:25" s="38" customFormat="1" ht="12" outlineLevel="2" x14ac:dyDescent="0.3">
      <c r="F53" s="39"/>
      <c r="G53" s="40"/>
      <c r="H53" s="191" t="s">
        <v>230</v>
      </c>
      <c r="I53" s="203"/>
      <c r="J53" s="203"/>
      <c r="K53" s="203"/>
      <c r="L53" s="203"/>
      <c r="M53" s="203"/>
      <c r="N53" s="203"/>
      <c r="O53" s="203"/>
      <c r="P53" s="42"/>
      <c r="Q53" s="43"/>
      <c r="R53" s="42"/>
      <c r="S53" s="43"/>
      <c r="T53" s="44"/>
      <c r="U53" s="44"/>
      <c r="V53" s="44"/>
      <c r="W53" s="45"/>
    </row>
    <row r="54" spans="6:25" s="38" customFormat="1" ht="6" customHeight="1" outlineLevel="2" x14ac:dyDescent="0.3">
      <c r="F54" s="39"/>
      <c r="G54" s="40"/>
      <c r="H54" s="41"/>
      <c r="I54" s="46"/>
      <c r="J54" s="46"/>
      <c r="K54" s="46"/>
      <c r="L54" s="46"/>
      <c r="M54" s="46"/>
      <c r="N54" s="46"/>
      <c r="O54" s="46"/>
      <c r="P54" s="42"/>
      <c r="Q54" s="43"/>
      <c r="R54" s="42"/>
      <c r="S54" s="43"/>
      <c r="T54" s="44"/>
      <c r="U54" s="44"/>
      <c r="V54" s="44"/>
      <c r="W54" s="45"/>
    </row>
    <row r="55" spans="6:25" s="47" customFormat="1" ht="10.5" outlineLevel="3" x14ac:dyDescent="0.25">
      <c r="F55" s="48"/>
      <c r="G55" s="49"/>
      <c r="H55" s="50" t="str">
        <f>IF(AND(H54&lt;&gt;"Výkaz výměr:",I54=""),"Výkaz výměr:","")</f>
        <v>Výkaz výměr:</v>
      </c>
      <c r="I55" s="51" t="s">
        <v>35</v>
      </c>
      <c r="J55" s="52"/>
      <c r="K55" s="53"/>
      <c r="L55" s="54"/>
      <c r="M55" s="55"/>
      <c r="N55" s="56"/>
      <c r="O55" s="57"/>
      <c r="P55" s="58"/>
      <c r="Q55" s="56"/>
      <c r="R55" s="56"/>
      <c r="S55" s="56"/>
      <c r="T55" s="59" t="s">
        <v>3</v>
      </c>
      <c r="U55" s="56"/>
      <c r="V55" s="56"/>
      <c r="W55" s="60"/>
    </row>
    <row r="56" spans="6:25" s="47" customFormat="1" ht="10.5" outlineLevel="3" x14ac:dyDescent="0.25">
      <c r="F56" s="48"/>
      <c r="G56" s="49"/>
      <c r="H56" s="50" t="str">
        <f>IF(AND(H55&lt;&gt;"Výkaz výměr:",I55=""),"Výkaz výměr:","")</f>
        <v/>
      </c>
      <c r="I56" s="51" t="s">
        <v>556</v>
      </c>
      <c r="J56" s="52"/>
      <c r="K56" s="53"/>
      <c r="L56" s="54"/>
      <c r="M56" s="55">
        <v>1</v>
      </c>
      <c r="N56" s="56"/>
      <c r="O56" s="57"/>
      <c r="P56" s="58"/>
      <c r="Q56" s="56"/>
      <c r="R56" s="56"/>
      <c r="S56" s="56"/>
      <c r="T56" s="59" t="s">
        <v>3</v>
      </c>
      <c r="U56" s="56"/>
      <c r="V56" s="56"/>
      <c r="W56" s="60"/>
    </row>
    <row r="57" spans="6:25" s="38" customFormat="1" ht="24" outlineLevel="2" x14ac:dyDescent="0.3">
      <c r="F57" s="30">
        <v>11</v>
      </c>
      <c r="G57" s="31" t="s">
        <v>0</v>
      </c>
      <c r="H57" s="32" t="s">
        <v>227</v>
      </c>
      <c r="I57" s="33" t="s">
        <v>1373</v>
      </c>
      <c r="J57" s="31" t="s">
        <v>34</v>
      </c>
      <c r="K57" s="34">
        <v>1</v>
      </c>
      <c r="L57" s="35">
        <v>0</v>
      </c>
      <c r="M57" s="34">
        <v>1</v>
      </c>
      <c r="N57" s="36">
        <v>10000</v>
      </c>
      <c r="O57" s="37">
        <f>M57*N57</f>
        <v>10000</v>
      </c>
      <c r="P57" s="37">
        <v>0</v>
      </c>
      <c r="Q57" s="37">
        <f>M57*P57</f>
        <v>0</v>
      </c>
      <c r="R57" s="37"/>
      <c r="S57" s="37">
        <f>M57*R57</f>
        <v>0</v>
      </c>
      <c r="T57" s="37">
        <v>21</v>
      </c>
      <c r="U57" s="37">
        <f>O57*T57/100</f>
        <v>2100</v>
      </c>
      <c r="V57" s="37">
        <f>U57+O57</f>
        <v>12100</v>
      </c>
      <c r="W57" s="37"/>
      <c r="X57" s="37"/>
      <c r="Y57" s="37">
        <v>1</v>
      </c>
    </row>
    <row r="58" spans="6:25" s="38" customFormat="1" ht="12" outlineLevel="2" x14ac:dyDescent="0.3">
      <c r="F58" s="39"/>
      <c r="G58" s="40"/>
      <c r="H58" s="191" t="s">
        <v>230</v>
      </c>
      <c r="I58" s="203"/>
      <c r="J58" s="203"/>
      <c r="K58" s="203"/>
      <c r="L58" s="203"/>
      <c r="M58" s="203"/>
      <c r="N58" s="203"/>
      <c r="O58" s="203"/>
      <c r="P58" s="42"/>
      <c r="Q58" s="43"/>
      <c r="R58" s="42"/>
      <c r="S58" s="43"/>
      <c r="T58" s="44"/>
      <c r="U58" s="44"/>
      <c r="V58" s="44"/>
      <c r="W58" s="45"/>
    </row>
    <row r="59" spans="6:25" s="38" customFormat="1" ht="6" customHeight="1" outlineLevel="2" x14ac:dyDescent="0.3">
      <c r="F59" s="39"/>
      <c r="G59" s="40"/>
      <c r="H59" s="41"/>
      <c r="I59" s="46"/>
      <c r="J59" s="46"/>
      <c r="K59" s="46"/>
      <c r="L59" s="46"/>
      <c r="M59" s="46"/>
      <c r="N59" s="46"/>
      <c r="O59" s="46"/>
      <c r="P59" s="42"/>
      <c r="Q59" s="43"/>
      <c r="R59" s="42"/>
      <c r="S59" s="43"/>
      <c r="T59" s="44"/>
      <c r="U59" s="44"/>
      <c r="V59" s="44"/>
      <c r="W59" s="45"/>
    </row>
    <row r="60" spans="6:25" s="47" customFormat="1" ht="10.5" outlineLevel="3" x14ac:dyDescent="0.25">
      <c r="F60" s="48"/>
      <c r="G60" s="49"/>
      <c r="H60" s="50" t="str">
        <f>IF(AND(H59&lt;&gt;"Výkaz výměr:",I59=""),"Výkaz výměr:","")</f>
        <v>Výkaz výměr:</v>
      </c>
      <c r="I60" s="51" t="s">
        <v>35</v>
      </c>
      <c r="J60" s="52"/>
      <c r="K60" s="53"/>
      <c r="L60" s="54"/>
      <c r="M60" s="55"/>
      <c r="N60" s="56"/>
      <c r="O60" s="57"/>
      <c r="P60" s="58"/>
      <c r="Q60" s="56"/>
      <c r="R60" s="56"/>
      <c r="S60" s="56"/>
      <c r="T60" s="59" t="s">
        <v>3</v>
      </c>
      <c r="U60" s="56"/>
      <c r="V60" s="56"/>
      <c r="W60" s="60"/>
    </row>
    <row r="61" spans="6:25" s="47" customFormat="1" ht="10.5" outlineLevel="3" x14ac:dyDescent="0.25">
      <c r="F61" s="48"/>
      <c r="G61" s="49"/>
      <c r="H61" s="50" t="str">
        <f>IF(AND(H60&lt;&gt;"Výkaz výměr:",I60=""),"Výkaz výměr:","")</f>
        <v/>
      </c>
      <c r="I61" s="51" t="s">
        <v>556</v>
      </c>
      <c r="J61" s="52"/>
      <c r="K61" s="53"/>
      <c r="L61" s="54"/>
      <c r="M61" s="55">
        <v>1</v>
      </c>
      <c r="N61" s="56"/>
      <c r="O61" s="57"/>
      <c r="P61" s="58"/>
      <c r="Q61" s="56"/>
      <c r="R61" s="56"/>
      <c r="S61" s="56"/>
      <c r="T61" s="59" t="s">
        <v>3</v>
      </c>
      <c r="U61" s="56"/>
      <c r="V61" s="56"/>
      <c r="W61" s="60"/>
    </row>
    <row r="62" spans="6:25" s="3" customFormat="1" ht="12.75" customHeight="1" outlineLevel="2" x14ac:dyDescent="0.25">
      <c r="F62" s="9"/>
      <c r="G62" s="10"/>
      <c r="H62" s="10"/>
      <c r="I62" s="11"/>
      <c r="J62" s="10"/>
      <c r="K62" s="12"/>
      <c r="L62" s="13"/>
      <c r="M62" s="12"/>
      <c r="N62" s="13"/>
      <c r="O62" s="14"/>
      <c r="P62" s="15"/>
      <c r="Q62" s="13"/>
      <c r="R62" s="13"/>
      <c r="S62" s="13"/>
      <c r="T62" s="16" t="s">
        <v>3</v>
      </c>
      <c r="U62" s="13"/>
      <c r="V62" s="13"/>
      <c r="W62" s="13"/>
    </row>
    <row r="63" spans="6:25" s="3" customFormat="1" ht="12.75" customHeight="1" outlineLevel="1" x14ac:dyDescent="0.25">
      <c r="F63" s="9"/>
      <c r="G63" s="10"/>
      <c r="H63" s="10"/>
      <c r="I63" s="11"/>
      <c r="J63" s="10"/>
      <c r="K63" s="12"/>
      <c r="L63" s="13"/>
      <c r="M63" s="12"/>
      <c r="N63" s="13"/>
      <c r="O63" s="14"/>
      <c r="P63" s="15"/>
      <c r="Q63" s="13"/>
      <c r="R63" s="13"/>
      <c r="S63" s="13"/>
      <c r="T63" s="16" t="s">
        <v>3</v>
      </c>
      <c r="U63" s="13"/>
      <c r="V63" s="13"/>
      <c r="W63" s="13"/>
    </row>
    <row r="64" spans="6:25" s="79" customFormat="1" ht="18.75" customHeight="1" x14ac:dyDescent="0.3">
      <c r="F64" s="80"/>
      <c r="G64" s="81"/>
      <c r="H64" s="82"/>
      <c r="I64" s="82" t="s">
        <v>1276</v>
      </c>
      <c r="J64" s="81"/>
      <c r="K64" s="83"/>
      <c r="L64" s="84"/>
      <c r="M64" s="83"/>
      <c r="N64" s="84"/>
      <c r="O64" s="85">
        <f>SUBTOTAL(9,O65:O412)</f>
        <v>965250.51750000007</v>
      </c>
      <c r="P64" s="86"/>
      <c r="Q64" s="85">
        <f>SUBTOTAL(9,Q65:Q412)</f>
        <v>520.31440659999998</v>
      </c>
      <c r="R64" s="84"/>
      <c r="S64" s="85">
        <f>SUBTOTAL(9,S65:S412)</f>
        <v>0</v>
      </c>
      <c r="T64" s="87"/>
      <c r="U64" s="85">
        <f>SUBTOTAL(9,U65:U412)</f>
        <v>202702.60867499997</v>
      </c>
      <c r="V64" s="85">
        <f>SUBTOTAL(9,V65:V412)</f>
        <v>1167953.1261750001</v>
      </c>
      <c r="W64" s="88"/>
      <c r="Y64" s="85">
        <f>SUBTOTAL(9,Y65:Y412)</f>
        <v>52</v>
      </c>
    </row>
    <row r="65" spans="6:25" s="69" customFormat="1" ht="16.5" customHeight="1" outlineLevel="1" x14ac:dyDescent="0.3">
      <c r="F65" s="70"/>
      <c r="G65" s="71"/>
      <c r="H65" s="72"/>
      <c r="I65" s="72" t="s">
        <v>501</v>
      </c>
      <c r="J65" s="71"/>
      <c r="K65" s="73"/>
      <c r="L65" s="74"/>
      <c r="M65" s="73"/>
      <c r="N65" s="74"/>
      <c r="O65" s="75">
        <f>SUBTOTAL(9,O66:O84)</f>
        <v>28953.910999999996</v>
      </c>
      <c r="P65" s="76"/>
      <c r="Q65" s="75">
        <f>SUBTOTAL(9,Q66:Q84)</f>
        <v>0</v>
      </c>
      <c r="R65" s="74"/>
      <c r="S65" s="75">
        <f>SUBTOTAL(9,S66:S84)</f>
        <v>0</v>
      </c>
      <c r="T65" s="77"/>
      <c r="U65" s="75">
        <f>SUBTOTAL(9,U66:U84)</f>
        <v>6080.3213099999994</v>
      </c>
      <c r="V65" s="75">
        <f>SUBTOTAL(9,V66:V84)</f>
        <v>35034.232309999999</v>
      </c>
      <c r="W65" s="78"/>
      <c r="Y65" s="75">
        <f>SUBTOTAL(9,Y66:Y84)</f>
        <v>3</v>
      </c>
    </row>
    <row r="66" spans="6:25" s="38" customFormat="1" ht="12" outlineLevel="2" x14ac:dyDescent="0.3">
      <c r="F66" s="30">
        <v>12</v>
      </c>
      <c r="G66" s="31" t="s">
        <v>0</v>
      </c>
      <c r="H66" s="32" t="s">
        <v>254</v>
      </c>
      <c r="I66" s="33" t="s">
        <v>743</v>
      </c>
      <c r="J66" s="31" t="s">
        <v>9</v>
      </c>
      <c r="K66" s="34">
        <v>158.32499999999999</v>
      </c>
      <c r="L66" s="35">
        <v>0</v>
      </c>
      <c r="M66" s="34">
        <v>158.32499999999999</v>
      </c>
      <c r="N66" s="36">
        <v>124</v>
      </c>
      <c r="O66" s="37">
        <f>M66*N66</f>
        <v>19632.3</v>
      </c>
      <c r="P66" s="37">
        <v>0</v>
      </c>
      <c r="Q66" s="37">
        <f>M66*P66</f>
        <v>0</v>
      </c>
      <c r="R66" s="37"/>
      <c r="S66" s="37">
        <f>M66*R66</f>
        <v>0</v>
      </c>
      <c r="T66" s="37">
        <v>21</v>
      </c>
      <c r="U66" s="37">
        <f>O66*T66/100</f>
        <v>4122.7829999999994</v>
      </c>
      <c r="V66" s="37">
        <f>U66+O66</f>
        <v>23755.082999999999</v>
      </c>
      <c r="W66" s="37"/>
      <c r="X66" s="37"/>
      <c r="Y66" s="37">
        <v>1</v>
      </c>
    </row>
    <row r="67" spans="6:25" s="38" customFormat="1" ht="12" outlineLevel="2" x14ac:dyDescent="0.3">
      <c r="F67" s="39"/>
      <c r="G67" s="40"/>
      <c r="H67" s="191" t="s">
        <v>230</v>
      </c>
      <c r="I67" s="203"/>
      <c r="J67" s="203"/>
      <c r="K67" s="203"/>
      <c r="L67" s="203"/>
      <c r="M67" s="203"/>
      <c r="N67" s="203"/>
      <c r="O67" s="203"/>
      <c r="P67" s="42"/>
      <c r="Q67" s="43"/>
      <c r="R67" s="42"/>
      <c r="S67" s="43"/>
      <c r="T67" s="44"/>
      <c r="U67" s="44"/>
      <c r="V67" s="44"/>
      <c r="W67" s="45"/>
    </row>
    <row r="68" spans="6:25" s="38" customFormat="1" ht="6" customHeight="1" outlineLevel="2" x14ac:dyDescent="0.3">
      <c r="F68" s="39"/>
      <c r="G68" s="40"/>
      <c r="H68" s="41"/>
      <c r="I68" s="46"/>
      <c r="J68" s="46"/>
      <c r="K68" s="46"/>
      <c r="L68" s="46"/>
      <c r="M68" s="46"/>
      <c r="N68" s="46"/>
      <c r="O68" s="46"/>
      <c r="P68" s="42"/>
      <c r="Q68" s="43"/>
      <c r="R68" s="42"/>
      <c r="S68" s="43"/>
      <c r="T68" s="44"/>
      <c r="U68" s="44"/>
      <c r="V68" s="44"/>
      <c r="W68" s="45"/>
    </row>
    <row r="69" spans="6:25" s="47" customFormat="1" ht="10.5" outlineLevel="3" x14ac:dyDescent="0.25">
      <c r="F69" s="48"/>
      <c r="G69" s="49"/>
      <c r="H69" s="50" t="str">
        <f>IF(AND(H68&lt;&gt;"Výkaz výměr:",I68=""),"Výkaz výměr:","")</f>
        <v>Výkaz výměr:</v>
      </c>
      <c r="I69" s="51" t="s">
        <v>440</v>
      </c>
      <c r="J69" s="52"/>
      <c r="K69" s="53"/>
      <c r="L69" s="54"/>
      <c r="M69" s="55"/>
      <c r="N69" s="56"/>
      <c r="O69" s="57"/>
      <c r="P69" s="58"/>
      <c r="Q69" s="56"/>
      <c r="R69" s="56"/>
      <c r="S69" s="56"/>
      <c r="T69" s="59" t="s">
        <v>3</v>
      </c>
      <c r="U69" s="56"/>
      <c r="V69" s="56"/>
      <c r="W69" s="60"/>
    </row>
    <row r="70" spans="6:25" s="47" customFormat="1" ht="10.5" outlineLevel="3" x14ac:dyDescent="0.25">
      <c r="F70" s="48"/>
      <c r="G70" s="49"/>
      <c r="H70" s="50" t="str">
        <f>IF(AND(H69&lt;&gt;"Výkaz výměr:",I69=""),"Výkaz výměr:","")</f>
        <v/>
      </c>
      <c r="I70" s="51" t="s">
        <v>434</v>
      </c>
      <c r="J70" s="52"/>
      <c r="K70" s="53"/>
      <c r="L70" s="54"/>
      <c r="M70" s="55"/>
      <c r="N70" s="56"/>
      <c r="O70" s="57"/>
      <c r="P70" s="58"/>
      <c r="Q70" s="56"/>
      <c r="R70" s="56"/>
      <c r="S70" s="56"/>
      <c r="T70" s="59" t="s">
        <v>3</v>
      </c>
      <c r="U70" s="56"/>
      <c r="V70" s="56"/>
      <c r="W70" s="60"/>
    </row>
    <row r="71" spans="6:25" s="47" customFormat="1" ht="10.5" outlineLevel="3" x14ac:dyDescent="0.25">
      <c r="F71" s="48"/>
      <c r="G71" s="49"/>
      <c r="H71" s="50" t="str">
        <f>IF(AND(H70&lt;&gt;"Výkaz výměr:",I70=""),"Výkaz výměr:","")</f>
        <v/>
      </c>
      <c r="I71" s="51" t="s">
        <v>899</v>
      </c>
      <c r="J71" s="52"/>
      <c r="K71" s="53"/>
      <c r="L71" s="54"/>
      <c r="M71" s="55">
        <v>158.32499999999999</v>
      </c>
      <c r="N71" s="56"/>
      <c r="O71" s="57"/>
      <c r="P71" s="58"/>
      <c r="Q71" s="56"/>
      <c r="R71" s="56"/>
      <c r="S71" s="56"/>
      <c r="T71" s="59" t="s">
        <v>3</v>
      </c>
      <c r="U71" s="56"/>
      <c r="V71" s="56"/>
      <c r="W71" s="60"/>
    </row>
    <row r="72" spans="6:25" s="38" customFormat="1" ht="12" outlineLevel="2" x14ac:dyDescent="0.3">
      <c r="F72" s="30">
        <v>13</v>
      </c>
      <c r="G72" s="31" t="s">
        <v>0</v>
      </c>
      <c r="H72" s="32" t="s">
        <v>255</v>
      </c>
      <c r="I72" s="33" t="s">
        <v>1252</v>
      </c>
      <c r="J72" s="31" t="s">
        <v>9</v>
      </c>
      <c r="K72" s="34">
        <v>47.497999999999998</v>
      </c>
      <c r="L72" s="35">
        <v>0</v>
      </c>
      <c r="M72" s="34">
        <v>47.497999999999998</v>
      </c>
      <c r="N72" s="36">
        <v>22</v>
      </c>
      <c r="O72" s="37">
        <f>M72*N72</f>
        <v>1044.9559999999999</v>
      </c>
      <c r="P72" s="37">
        <v>0</v>
      </c>
      <c r="Q72" s="37">
        <f>M72*P72</f>
        <v>0</v>
      </c>
      <c r="R72" s="37"/>
      <c r="S72" s="37">
        <f>M72*R72</f>
        <v>0</v>
      </c>
      <c r="T72" s="37">
        <v>21</v>
      </c>
      <c r="U72" s="37">
        <f>O72*T72/100</f>
        <v>219.44075999999998</v>
      </c>
      <c r="V72" s="37">
        <f>U72+O72</f>
        <v>1264.3967599999999</v>
      </c>
      <c r="W72" s="37" t="s">
        <v>1370</v>
      </c>
      <c r="X72" s="37"/>
      <c r="Y72" s="37">
        <v>1</v>
      </c>
    </row>
    <row r="73" spans="6:25" s="38" customFormat="1" ht="12" outlineLevel="2" x14ac:dyDescent="0.3">
      <c r="F73" s="39"/>
      <c r="G73" s="40"/>
      <c r="H73" s="191" t="s">
        <v>230</v>
      </c>
      <c r="I73" s="203"/>
      <c r="J73" s="203"/>
      <c r="K73" s="203"/>
      <c r="L73" s="203"/>
      <c r="M73" s="203"/>
      <c r="N73" s="203"/>
      <c r="O73" s="203"/>
      <c r="P73" s="42"/>
      <c r="Q73" s="43"/>
      <c r="R73" s="42"/>
      <c r="S73" s="43"/>
      <c r="T73" s="44"/>
      <c r="U73" s="44"/>
      <c r="V73" s="44"/>
      <c r="W73" s="45"/>
    </row>
    <row r="74" spans="6:25" s="38" customFormat="1" ht="6" customHeight="1" outlineLevel="2" x14ac:dyDescent="0.3">
      <c r="F74" s="39"/>
      <c r="G74" s="40"/>
      <c r="H74" s="41"/>
      <c r="I74" s="46"/>
      <c r="J74" s="46"/>
      <c r="K74" s="46"/>
      <c r="L74" s="46"/>
      <c r="M74" s="46"/>
      <c r="N74" s="46"/>
      <c r="O74" s="46"/>
      <c r="P74" s="42"/>
      <c r="Q74" s="43"/>
      <c r="R74" s="42"/>
      <c r="S74" s="43"/>
      <c r="T74" s="44"/>
      <c r="U74" s="44"/>
      <c r="V74" s="44"/>
      <c r="W74" s="45"/>
    </row>
    <row r="75" spans="6:25" s="47" customFormat="1" ht="10.5" outlineLevel="3" x14ac:dyDescent="0.25">
      <c r="F75" s="48"/>
      <c r="G75" s="49"/>
      <c r="H75" s="50" t="str">
        <f>IF(AND(H74&lt;&gt;"Výkaz výměr:",I74=""),"Výkaz výměr:","")</f>
        <v>Výkaz výměr:</v>
      </c>
      <c r="I75" s="51" t="s">
        <v>517</v>
      </c>
      <c r="J75" s="52"/>
      <c r="K75" s="53"/>
      <c r="L75" s="54"/>
      <c r="M75" s="55"/>
      <c r="N75" s="56"/>
      <c r="O75" s="57"/>
      <c r="P75" s="58"/>
      <c r="Q75" s="56"/>
      <c r="R75" s="56"/>
      <c r="S75" s="56"/>
      <c r="T75" s="59" t="s">
        <v>3</v>
      </c>
      <c r="U75" s="56"/>
      <c r="V75" s="56"/>
      <c r="W75" s="60"/>
    </row>
    <row r="76" spans="6:25" s="47" customFormat="1" ht="10.5" outlineLevel="3" x14ac:dyDescent="0.25">
      <c r="F76" s="48"/>
      <c r="G76" s="49"/>
      <c r="H76" s="50" t="str">
        <f>IF(AND(H75&lt;&gt;"Výkaz výměr:",I75=""),"Výkaz výměr:","")</f>
        <v/>
      </c>
      <c r="I76" s="51" t="s">
        <v>506</v>
      </c>
      <c r="J76" s="52"/>
      <c r="K76" s="53"/>
      <c r="L76" s="54"/>
      <c r="M76" s="55"/>
      <c r="N76" s="56"/>
      <c r="O76" s="57"/>
      <c r="P76" s="58"/>
      <c r="Q76" s="56"/>
      <c r="R76" s="56"/>
      <c r="S76" s="56"/>
      <c r="T76" s="59" t="s">
        <v>3</v>
      </c>
      <c r="U76" s="56"/>
      <c r="V76" s="56"/>
      <c r="W76" s="60"/>
    </row>
    <row r="77" spans="6:25" s="47" customFormat="1" ht="10.5" outlineLevel="3" x14ac:dyDescent="0.25">
      <c r="F77" s="48"/>
      <c r="G77" s="49"/>
      <c r="H77" s="50" t="str">
        <f>IF(AND(H76&lt;&gt;"Výkaz výměr:",I76=""),"Výkaz výměr:","")</f>
        <v/>
      </c>
      <c r="I77" s="51" t="s">
        <v>861</v>
      </c>
      <c r="J77" s="52"/>
      <c r="K77" s="53"/>
      <c r="L77" s="54"/>
      <c r="M77" s="55">
        <v>47.497999999999998</v>
      </c>
      <c r="N77" s="56"/>
      <c r="O77" s="57"/>
      <c r="P77" s="58"/>
      <c r="Q77" s="56"/>
      <c r="R77" s="56"/>
      <c r="S77" s="56"/>
      <c r="T77" s="59" t="s">
        <v>3</v>
      </c>
      <c r="U77" s="56"/>
      <c r="V77" s="56"/>
      <c r="W77" s="60"/>
    </row>
    <row r="78" spans="6:25" s="38" customFormat="1" ht="12" outlineLevel="2" x14ac:dyDescent="0.3">
      <c r="F78" s="30">
        <v>14</v>
      </c>
      <c r="G78" s="31" t="s">
        <v>0</v>
      </c>
      <c r="H78" s="32" t="s">
        <v>252</v>
      </c>
      <c r="I78" s="33" t="s">
        <v>1237</v>
      </c>
      <c r="J78" s="31" t="s">
        <v>9</v>
      </c>
      <c r="K78" s="34">
        <v>25.004999999999999</v>
      </c>
      <c r="L78" s="35">
        <v>0</v>
      </c>
      <c r="M78" s="34">
        <v>25.004999999999999</v>
      </c>
      <c r="N78" s="36">
        <v>331</v>
      </c>
      <c r="O78" s="37">
        <f>M78*N78</f>
        <v>8276.6549999999988</v>
      </c>
      <c r="P78" s="37">
        <v>0</v>
      </c>
      <c r="Q78" s="37">
        <f>M78*P78</f>
        <v>0</v>
      </c>
      <c r="R78" s="37"/>
      <c r="S78" s="37">
        <f>M78*R78</f>
        <v>0</v>
      </c>
      <c r="T78" s="37">
        <v>21</v>
      </c>
      <c r="U78" s="37">
        <f>O78*T78/100</f>
        <v>1738.0975499999997</v>
      </c>
      <c r="V78" s="37">
        <f>U78+O78</f>
        <v>10014.752549999999</v>
      </c>
      <c r="W78" s="37" t="s">
        <v>1316</v>
      </c>
      <c r="X78" s="37"/>
      <c r="Y78" s="37">
        <v>1</v>
      </c>
    </row>
    <row r="79" spans="6:25" s="38" customFormat="1" ht="12" outlineLevel="2" x14ac:dyDescent="0.3">
      <c r="F79" s="39"/>
      <c r="G79" s="40"/>
      <c r="H79" s="191" t="s">
        <v>230</v>
      </c>
      <c r="I79" s="203"/>
      <c r="J79" s="203"/>
      <c r="K79" s="203"/>
      <c r="L79" s="203"/>
      <c r="M79" s="203"/>
      <c r="N79" s="203"/>
      <c r="O79" s="203"/>
      <c r="P79" s="42"/>
      <c r="Q79" s="43"/>
      <c r="R79" s="42"/>
      <c r="S79" s="43"/>
      <c r="T79" s="44"/>
      <c r="U79" s="44"/>
      <c r="V79" s="44"/>
      <c r="W79" s="45"/>
    </row>
    <row r="80" spans="6:25" s="38" customFormat="1" ht="6" customHeight="1" outlineLevel="2" x14ac:dyDescent="0.3">
      <c r="F80" s="39"/>
      <c r="G80" s="40"/>
      <c r="H80" s="41"/>
      <c r="I80" s="46"/>
      <c r="J80" s="46"/>
      <c r="K80" s="46"/>
      <c r="L80" s="46"/>
      <c r="M80" s="46"/>
      <c r="N80" s="46"/>
      <c r="O80" s="46"/>
      <c r="P80" s="42"/>
      <c r="Q80" s="43"/>
      <c r="R80" s="42"/>
      <c r="S80" s="43"/>
      <c r="T80" s="44"/>
      <c r="U80" s="44"/>
      <c r="V80" s="44"/>
      <c r="W80" s="45"/>
    </row>
    <row r="81" spans="6:25" s="47" customFormat="1" ht="10.5" outlineLevel="3" x14ac:dyDescent="0.25">
      <c r="F81" s="48"/>
      <c r="G81" s="49"/>
      <c r="H81" s="50" t="str">
        <f>IF(AND(H80&lt;&gt;"Výkaz výměr:",I80=""),"Výkaz výměr:","")</f>
        <v>Výkaz výměr:</v>
      </c>
      <c r="I81" s="51" t="s">
        <v>544</v>
      </c>
      <c r="J81" s="52"/>
      <c r="K81" s="53"/>
      <c r="L81" s="54"/>
      <c r="M81" s="55"/>
      <c r="N81" s="56"/>
      <c r="O81" s="57"/>
      <c r="P81" s="58"/>
      <c r="Q81" s="56"/>
      <c r="R81" s="56"/>
      <c r="S81" s="56"/>
      <c r="T81" s="59" t="s">
        <v>3</v>
      </c>
      <c r="U81" s="56"/>
      <c r="V81" s="56"/>
      <c r="W81" s="60"/>
    </row>
    <row r="82" spans="6:25" s="47" customFormat="1" ht="10.5" outlineLevel="3" x14ac:dyDescent="0.25">
      <c r="F82" s="48"/>
      <c r="G82" s="49"/>
      <c r="H82" s="50" t="str">
        <f>IF(AND(H81&lt;&gt;"Výkaz výměr:",I81=""),"Výkaz výměr:","")</f>
        <v/>
      </c>
      <c r="I82" s="51" t="s">
        <v>464</v>
      </c>
      <c r="J82" s="52"/>
      <c r="K82" s="53"/>
      <c r="L82" s="54"/>
      <c r="M82" s="55"/>
      <c r="N82" s="56"/>
      <c r="O82" s="57"/>
      <c r="P82" s="58"/>
      <c r="Q82" s="56"/>
      <c r="R82" s="56"/>
      <c r="S82" s="56"/>
      <c r="T82" s="59" t="s">
        <v>3</v>
      </c>
      <c r="U82" s="56"/>
      <c r="V82" s="56"/>
      <c r="W82" s="60"/>
    </row>
    <row r="83" spans="6:25" s="47" customFormat="1" ht="10.5" outlineLevel="3" x14ac:dyDescent="0.25">
      <c r="F83" s="48"/>
      <c r="G83" s="49"/>
      <c r="H83" s="50" t="str">
        <f>IF(AND(H82&lt;&gt;"Výkaz výměr:",I82=""),"Výkaz výměr:","")</f>
        <v/>
      </c>
      <c r="I83" s="51" t="s">
        <v>845</v>
      </c>
      <c r="J83" s="52"/>
      <c r="K83" s="53"/>
      <c r="L83" s="54"/>
      <c r="M83" s="55">
        <v>25.004999999999999</v>
      </c>
      <c r="N83" s="56"/>
      <c r="O83" s="57"/>
      <c r="P83" s="58"/>
      <c r="Q83" s="56"/>
      <c r="R83" s="56"/>
      <c r="S83" s="56"/>
      <c r="T83" s="59" t="s">
        <v>3</v>
      </c>
      <c r="U83" s="56"/>
      <c r="V83" s="56"/>
      <c r="W83" s="60"/>
    </row>
    <row r="84" spans="6:25" s="3" customFormat="1" ht="12.75" customHeight="1" outlineLevel="2" x14ac:dyDescent="0.25">
      <c r="F84" s="9"/>
      <c r="G84" s="10"/>
      <c r="H84" s="10"/>
      <c r="I84" s="11"/>
      <c r="J84" s="10"/>
      <c r="K84" s="12"/>
      <c r="L84" s="13"/>
      <c r="M84" s="12"/>
      <c r="N84" s="13"/>
      <c r="O84" s="14"/>
      <c r="P84" s="15"/>
      <c r="Q84" s="13"/>
      <c r="R84" s="13"/>
      <c r="S84" s="13"/>
      <c r="T84" s="16" t="s">
        <v>3</v>
      </c>
      <c r="U84" s="13"/>
      <c r="V84" s="13"/>
      <c r="W84" s="13"/>
    </row>
    <row r="85" spans="6:25" s="69" customFormat="1" ht="16.5" customHeight="1" outlineLevel="1" x14ac:dyDescent="0.3">
      <c r="F85" s="70"/>
      <c r="G85" s="71"/>
      <c r="H85" s="72"/>
      <c r="I85" s="72" t="s">
        <v>456</v>
      </c>
      <c r="J85" s="71"/>
      <c r="K85" s="73"/>
      <c r="L85" s="74"/>
      <c r="M85" s="73"/>
      <c r="N85" s="74"/>
      <c r="O85" s="75">
        <f>SUBTOTAL(9,O86:O108)</f>
        <v>609.04899999999998</v>
      </c>
      <c r="P85" s="76"/>
      <c r="Q85" s="75">
        <f>SUBTOTAL(9,Q86:Q108)</f>
        <v>0</v>
      </c>
      <c r="R85" s="74"/>
      <c r="S85" s="75">
        <f>SUBTOTAL(9,S86:S108)</f>
        <v>0</v>
      </c>
      <c r="T85" s="77"/>
      <c r="U85" s="75">
        <f>SUBTOTAL(9,U86:U108)</f>
        <v>127.90029</v>
      </c>
      <c r="V85" s="75">
        <f>SUBTOTAL(9,V86:V108)</f>
        <v>736.94929000000002</v>
      </c>
      <c r="W85" s="78"/>
      <c r="Y85" s="75">
        <f>SUBTOTAL(9,Y86:Y108)</f>
        <v>4</v>
      </c>
    </row>
    <row r="86" spans="6:25" s="38" customFormat="1" ht="12" outlineLevel="2" x14ac:dyDescent="0.3">
      <c r="F86" s="30">
        <v>15</v>
      </c>
      <c r="G86" s="31" t="s">
        <v>0</v>
      </c>
      <c r="H86" s="32" t="s">
        <v>259</v>
      </c>
      <c r="I86" s="33" t="s">
        <v>1187</v>
      </c>
      <c r="J86" s="31" t="s">
        <v>9</v>
      </c>
      <c r="K86" s="34">
        <v>0.35</v>
      </c>
      <c r="L86" s="35">
        <v>0</v>
      </c>
      <c r="M86" s="34">
        <v>0.35</v>
      </c>
      <c r="N86" s="36">
        <v>238</v>
      </c>
      <c r="O86" s="37">
        <f>M86*N86</f>
        <v>83.3</v>
      </c>
      <c r="P86" s="37">
        <v>0</v>
      </c>
      <c r="Q86" s="37">
        <f>M86*P86</f>
        <v>0</v>
      </c>
      <c r="R86" s="37"/>
      <c r="S86" s="37">
        <f>M86*R86</f>
        <v>0</v>
      </c>
      <c r="T86" s="37">
        <v>21</v>
      </c>
      <c r="U86" s="37">
        <f>O86*T86/100</f>
        <v>17.492999999999999</v>
      </c>
      <c r="V86" s="37">
        <f>U86+O86</f>
        <v>100.79299999999999</v>
      </c>
      <c r="W86" s="37"/>
      <c r="X86" s="37"/>
      <c r="Y86" s="37">
        <v>1</v>
      </c>
    </row>
    <row r="87" spans="6:25" s="38" customFormat="1" ht="12" outlineLevel="2" x14ac:dyDescent="0.3">
      <c r="F87" s="39"/>
      <c r="G87" s="40"/>
      <c r="H87" s="191" t="s">
        <v>230</v>
      </c>
      <c r="I87" s="203"/>
      <c r="J87" s="203"/>
      <c r="K87" s="203"/>
      <c r="L87" s="203"/>
      <c r="M87" s="203"/>
      <c r="N87" s="203"/>
      <c r="O87" s="203"/>
      <c r="P87" s="42"/>
      <c r="Q87" s="43"/>
      <c r="R87" s="42"/>
      <c r="S87" s="43"/>
      <c r="T87" s="44"/>
      <c r="U87" s="44"/>
      <c r="V87" s="44"/>
      <c r="W87" s="45"/>
    </row>
    <row r="88" spans="6:25" s="38" customFormat="1" ht="6" customHeight="1" outlineLevel="2" x14ac:dyDescent="0.3">
      <c r="F88" s="39"/>
      <c r="G88" s="40"/>
      <c r="H88" s="41"/>
      <c r="I88" s="46"/>
      <c r="J88" s="46"/>
      <c r="K88" s="46"/>
      <c r="L88" s="46"/>
      <c r="M88" s="46"/>
      <c r="N88" s="46"/>
      <c r="O88" s="46"/>
      <c r="P88" s="42"/>
      <c r="Q88" s="43"/>
      <c r="R88" s="42"/>
      <c r="S88" s="43"/>
      <c r="T88" s="44"/>
      <c r="U88" s="44"/>
      <c r="V88" s="44"/>
      <c r="W88" s="45"/>
    </row>
    <row r="89" spans="6:25" s="47" customFormat="1" ht="10.5" outlineLevel="3" x14ac:dyDescent="0.25">
      <c r="F89" s="48"/>
      <c r="G89" s="49"/>
      <c r="H89" s="50" t="str">
        <f>IF(AND(H88&lt;&gt;"Výkaz výměr:",I88=""),"Výkaz výměr:","")</f>
        <v>Výkaz výměr:</v>
      </c>
      <c r="I89" s="51" t="s">
        <v>527</v>
      </c>
      <c r="J89" s="52"/>
      <c r="K89" s="53"/>
      <c r="L89" s="54"/>
      <c r="M89" s="55"/>
      <c r="N89" s="56"/>
      <c r="O89" s="57"/>
      <c r="P89" s="58"/>
      <c r="Q89" s="56"/>
      <c r="R89" s="56"/>
      <c r="S89" s="56"/>
      <c r="T89" s="59" t="s">
        <v>3</v>
      </c>
      <c r="U89" s="56"/>
      <c r="V89" s="56"/>
      <c r="W89" s="60"/>
    </row>
    <row r="90" spans="6:25" s="47" customFormat="1" ht="10.5" outlineLevel="3" x14ac:dyDescent="0.25">
      <c r="F90" s="48"/>
      <c r="G90" s="49"/>
      <c r="H90" s="50" t="str">
        <f>IF(AND(H89&lt;&gt;"Výkaz výměr:",I89=""),"Výkaz výměr:","")</f>
        <v/>
      </c>
      <c r="I90" s="51" t="s">
        <v>680</v>
      </c>
      <c r="J90" s="52"/>
      <c r="K90" s="53"/>
      <c r="L90" s="54"/>
      <c r="M90" s="55"/>
      <c r="N90" s="56"/>
      <c r="O90" s="57"/>
      <c r="P90" s="58"/>
      <c r="Q90" s="56"/>
      <c r="R90" s="56"/>
      <c r="S90" s="56"/>
      <c r="T90" s="59" t="s">
        <v>3</v>
      </c>
      <c r="U90" s="56"/>
      <c r="V90" s="56"/>
      <c r="W90" s="60"/>
    </row>
    <row r="91" spans="6:25" s="47" customFormat="1" ht="10.5" outlineLevel="3" x14ac:dyDescent="0.25">
      <c r="F91" s="48"/>
      <c r="G91" s="49"/>
      <c r="H91" s="50" t="str">
        <f>IF(AND(H90&lt;&gt;"Výkaz výměr:",I90=""),"Výkaz výměr:","")</f>
        <v/>
      </c>
      <c r="I91" s="51" t="s">
        <v>1022</v>
      </c>
      <c r="J91" s="52"/>
      <c r="K91" s="53"/>
      <c r="L91" s="54"/>
      <c r="M91" s="55"/>
      <c r="N91" s="56"/>
      <c r="O91" s="57"/>
      <c r="P91" s="58"/>
      <c r="Q91" s="56"/>
      <c r="R91" s="56"/>
      <c r="S91" s="56"/>
      <c r="T91" s="59" t="s">
        <v>3</v>
      </c>
      <c r="U91" s="56"/>
      <c r="V91" s="56"/>
      <c r="W91" s="60"/>
    </row>
    <row r="92" spans="6:25" s="47" customFormat="1" ht="10.5" outlineLevel="3" x14ac:dyDescent="0.25">
      <c r="F92" s="48"/>
      <c r="G92" s="49"/>
      <c r="H92" s="50" t="str">
        <f>IF(AND(H91&lt;&gt;"Výkaz výměr:",I91=""),"Výkaz výměr:","")</f>
        <v/>
      </c>
      <c r="I92" s="51" t="s">
        <v>685</v>
      </c>
      <c r="J92" s="52"/>
      <c r="K92" s="53"/>
      <c r="L92" s="54"/>
      <c r="M92" s="55">
        <v>0.35</v>
      </c>
      <c r="N92" s="56"/>
      <c r="O92" s="57"/>
      <c r="P92" s="58"/>
      <c r="Q92" s="56"/>
      <c r="R92" s="56"/>
      <c r="S92" s="56"/>
      <c r="T92" s="59" t="s">
        <v>3</v>
      </c>
      <c r="U92" s="56"/>
      <c r="V92" s="56"/>
      <c r="W92" s="60"/>
    </row>
    <row r="93" spans="6:25" s="38" customFormat="1" ht="12" outlineLevel="2" x14ac:dyDescent="0.3">
      <c r="F93" s="30">
        <v>16</v>
      </c>
      <c r="G93" s="31" t="s">
        <v>0</v>
      </c>
      <c r="H93" s="32" t="s">
        <v>256</v>
      </c>
      <c r="I93" s="33" t="s">
        <v>1251</v>
      </c>
      <c r="J93" s="31" t="s">
        <v>9</v>
      </c>
      <c r="K93" s="34">
        <v>0.52500000000000002</v>
      </c>
      <c r="L93" s="35">
        <v>0</v>
      </c>
      <c r="M93" s="34">
        <v>0.52500000000000002</v>
      </c>
      <c r="N93" s="36">
        <v>20.2</v>
      </c>
      <c r="O93" s="37">
        <f>M93*N93</f>
        <v>10.605</v>
      </c>
      <c r="P93" s="37">
        <v>0</v>
      </c>
      <c r="Q93" s="37">
        <f>M93*P93</f>
        <v>0</v>
      </c>
      <c r="R93" s="37"/>
      <c r="S93" s="37">
        <f>M93*R93</f>
        <v>0</v>
      </c>
      <c r="T93" s="37">
        <v>21</v>
      </c>
      <c r="U93" s="37">
        <f>O93*T93/100</f>
        <v>2.2270500000000002</v>
      </c>
      <c r="V93" s="37">
        <f>U93+O93</f>
        <v>12.832050000000001</v>
      </c>
      <c r="W93" s="37" t="s">
        <v>1370</v>
      </c>
      <c r="X93" s="37"/>
      <c r="Y93" s="37">
        <v>1</v>
      </c>
    </row>
    <row r="94" spans="6:25" s="38" customFormat="1" ht="12" outlineLevel="2" x14ac:dyDescent="0.3">
      <c r="F94" s="39"/>
      <c r="G94" s="40"/>
      <c r="H94" s="191" t="s">
        <v>230</v>
      </c>
      <c r="I94" s="203"/>
      <c r="J94" s="203"/>
      <c r="K94" s="203"/>
      <c r="L94" s="203"/>
      <c r="M94" s="203"/>
      <c r="N94" s="203"/>
      <c r="O94" s="203"/>
      <c r="P94" s="42"/>
      <c r="Q94" s="43"/>
      <c r="R94" s="42"/>
      <c r="S94" s="43"/>
      <c r="T94" s="44"/>
      <c r="U94" s="44"/>
      <c r="V94" s="44"/>
      <c r="W94" s="45"/>
    </row>
    <row r="95" spans="6:25" s="38" customFormat="1" ht="6" customHeight="1" outlineLevel="2" x14ac:dyDescent="0.3">
      <c r="F95" s="39"/>
      <c r="G95" s="40"/>
      <c r="H95" s="41"/>
      <c r="I95" s="46"/>
      <c r="J95" s="46"/>
      <c r="K95" s="46"/>
      <c r="L95" s="46"/>
      <c r="M95" s="46"/>
      <c r="N95" s="46"/>
      <c r="O95" s="46"/>
      <c r="P95" s="42"/>
      <c r="Q95" s="43"/>
      <c r="R95" s="42"/>
      <c r="S95" s="43"/>
      <c r="T95" s="44"/>
      <c r="U95" s="44"/>
      <c r="V95" s="44"/>
      <c r="W95" s="45"/>
    </row>
    <row r="96" spans="6:25" s="47" customFormat="1" ht="10.5" outlineLevel="3" x14ac:dyDescent="0.25">
      <c r="F96" s="48"/>
      <c r="G96" s="49"/>
      <c r="H96" s="50" t="str">
        <f>IF(AND(H95&lt;&gt;"Výkaz výměr:",I95=""),"Výkaz výměr:","")</f>
        <v>Výkaz výměr:</v>
      </c>
      <c r="I96" s="51" t="s">
        <v>890</v>
      </c>
      <c r="J96" s="52"/>
      <c r="K96" s="53"/>
      <c r="L96" s="54"/>
      <c r="M96" s="55"/>
      <c r="N96" s="56"/>
      <c r="O96" s="57"/>
      <c r="P96" s="58"/>
      <c r="Q96" s="56"/>
      <c r="R96" s="56"/>
      <c r="S96" s="56"/>
      <c r="T96" s="59" t="s">
        <v>3</v>
      </c>
      <c r="U96" s="56"/>
      <c r="V96" s="56"/>
      <c r="W96" s="60"/>
    </row>
    <row r="97" spans="6:25" s="47" customFormat="1" ht="10.5" outlineLevel="3" x14ac:dyDescent="0.25">
      <c r="F97" s="48"/>
      <c r="G97" s="49"/>
      <c r="H97" s="50" t="str">
        <f>IF(AND(H96&lt;&gt;"Výkaz výměr:",I96=""),"Výkaz výměr:","")</f>
        <v/>
      </c>
      <c r="I97" s="51" t="s">
        <v>745</v>
      </c>
      <c r="J97" s="52"/>
      <c r="K97" s="53"/>
      <c r="L97" s="54"/>
      <c r="M97" s="55">
        <v>0.52500000000000002</v>
      </c>
      <c r="N97" s="56"/>
      <c r="O97" s="57"/>
      <c r="P97" s="58"/>
      <c r="Q97" s="56"/>
      <c r="R97" s="56"/>
      <c r="S97" s="56"/>
      <c r="T97" s="59" t="s">
        <v>3</v>
      </c>
      <c r="U97" s="56"/>
      <c r="V97" s="56"/>
      <c r="W97" s="60"/>
    </row>
    <row r="98" spans="6:25" s="38" customFormat="1" ht="12" outlineLevel="2" x14ac:dyDescent="0.3">
      <c r="F98" s="30">
        <v>17</v>
      </c>
      <c r="G98" s="31" t="s">
        <v>0</v>
      </c>
      <c r="H98" s="32" t="s">
        <v>257</v>
      </c>
      <c r="I98" s="33" t="s">
        <v>1214</v>
      </c>
      <c r="J98" s="31" t="s">
        <v>9</v>
      </c>
      <c r="K98" s="34">
        <v>1.4</v>
      </c>
      <c r="L98" s="35">
        <v>0</v>
      </c>
      <c r="M98" s="34">
        <v>1.4</v>
      </c>
      <c r="N98" s="36">
        <v>361</v>
      </c>
      <c r="O98" s="37">
        <f>M98*N98</f>
        <v>505.4</v>
      </c>
      <c r="P98" s="37">
        <v>0</v>
      </c>
      <c r="Q98" s="37">
        <f>M98*P98</f>
        <v>0</v>
      </c>
      <c r="R98" s="37"/>
      <c r="S98" s="37">
        <f>M98*R98</f>
        <v>0</v>
      </c>
      <c r="T98" s="37">
        <v>21</v>
      </c>
      <c r="U98" s="37">
        <f>O98*T98/100</f>
        <v>106.134</v>
      </c>
      <c r="V98" s="37">
        <f>U98+O98</f>
        <v>611.53399999999999</v>
      </c>
      <c r="W98" s="37" t="s">
        <v>1394</v>
      </c>
      <c r="X98" s="37"/>
      <c r="Y98" s="37">
        <v>1</v>
      </c>
    </row>
    <row r="99" spans="6:25" s="38" customFormat="1" ht="12" outlineLevel="2" x14ac:dyDescent="0.3">
      <c r="F99" s="39"/>
      <c r="G99" s="40"/>
      <c r="H99" s="191" t="s">
        <v>230</v>
      </c>
      <c r="I99" s="203"/>
      <c r="J99" s="203"/>
      <c r="K99" s="203"/>
      <c r="L99" s="203"/>
      <c r="M99" s="203"/>
      <c r="N99" s="203"/>
      <c r="O99" s="203"/>
      <c r="P99" s="42"/>
      <c r="Q99" s="43"/>
      <c r="R99" s="42"/>
      <c r="S99" s="43"/>
      <c r="T99" s="44"/>
      <c r="U99" s="44"/>
      <c r="V99" s="44"/>
      <c r="W99" s="45"/>
    </row>
    <row r="100" spans="6:25" s="38" customFormat="1" ht="6" customHeight="1" outlineLevel="2" x14ac:dyDescent="0.3">
      <c r="F100" s="39"/>
      <c r="G100" s="40"/>
      <c r="H100" s="41"/>
      <c r="I100" s="46"/>
      <c r="J100" s="46"/>
      <c r="K100" s="46"/>
      <c r="L100" s="46"/>
      <c r="M100" s="46"/>
      <c r="N100" s="46"/>
      <c r="O100" s="46"/>
      <c r="P100" s="42"/>
      <c r="Q100" s="43"/>
      <c r="R100" s="42"/>
      <c r="S100" s="43"/>
      <c r="T100" s="44"/>
      <c r="U100" s="44"/>
      <c r="V100" s="44"/>
      <c r="W100" s="45"/>
    </row>
    <row r="101" spans="6:25" s="47" customFormat="1" ht="10.5" outlineLevel="3" x14ac:dyDescent="0.25">
      <c r="F101" s="48"/>
      <c r="G101" s="49"/>
      <c r="H101" s="50" t="str">
        <f>IF(AND(H100&lt;&gt;"Výkaz výměr:",I100=""),"Výkaz výměr:","")</f>
        <v>Výkaz výměr:</v>
      </c>
      <c r="I101" s="51" t="s">
        <v>682</v>
      </c>
      <c r="J101" s="52"/>
      <c r="K101" s="53"/>
      <c r="L101" s="54"/>
      <c r="M101" s="55"/>
      <c r="N101" s="56"/>
      <c r="O101" s="57"/>
      <c r="P101" s="58"/>
      <c r="Q101" s="56"/>
      <c r="R101" s="56"/>
      <c r="S101" s="56"/>
      <c r="T101" s="59" t="s">
        <v>3</v>
      </c>
      <c r="U101" s="56"/>
      <c r="V101" s="56"/>
      <c r="W101" s="60"/>
    </row>
    <row r="102" spans="6:25" s="47" customFormat="1" ht="10.5" outlineLevel="3" x14ac:dyDescent="0.25">
      <c r="F102" s="48"/>
      <c r="G102" s="49"/>
      <c r="H102" s="50" t="str">
        <f>IF(AND(H101&lt;&gt;"Výkaz výměr:",I101=""),"Výkaz výměr:","")</f>
        <v/>
      </c>
      <c r="I102" s="51" t="s">
        <v>624</v>
      </c>
      <c r="J102" s="52"/>
      <c r="K102" s="53"/>
      <c r="L102" s="54"/>
      <c r="M102" s="55">
        <v>1.4</v>
      </c>
      <c r="N102" s="56"/>
      <c r="O102" s="57"/>
      <c r="P102" s="58"/>
      <c r="Q102" s="56"/>
      <c r="R102" s="56"/>
      <c r="S102" s="56"/>
      <c r="T102" s="59" t="s">
        <v>3</v>
      </c>
      <c r="U102" s="56"/>
      <c r="V102" s="56"/>
      <c r="W102" s="60"/>
    </row>
    <row r="103" spans="6:25" s="38" customFormat="1" ht="12" outlineLevel="2" x14ac:dyDescent="0.3">
      <c r="F103" s="30">
        <v>18</v>
      </c>
      <c r="G103" s="31" t="s">
        <v>0</v>
      </c>
      <c r="H103" s="32" t="s">
        <v>258</v>
      </c>
      <c r="I103" s="33" t="s">
        <v>1250</v>
      </c>
      <c r="J103" s="31" t="s">
        <v>9</v>
      </c>
      <c r="K103" s="34">
        <v>0.42</v>
      </c>
      <c r="L103" s="35">
        <v>0</v>
      </c>
      <c r="M103" s="34">
        <v>0.42</v>
      </c>
      <c r="N103" s="36">
        <v>23.2</v>
      </c>
      <c r="O103" s="37">
        <f>M103*N103</f>
        <v>9.7439999999999998</v>
      </c>
      <c r="P103" s="37">
        <v>0</v>
      </c>
      <c r="Q103" s="37">
        <f>M103*P103</f>
        <v>0</v>
      </c>
      <c r="R103" s="37"/>
      <c r="S103" s="37">
        <f>M103*R103</f>
        <v>0</v>
      </c>
      <c r="T103" s="37">
        <v>21</v>
      </c>
      <c r="U103" s="37">
        <f>O103*T103/100</f>
        <v>2.0462400000000001</v>
      </c>
      <c r="V103" s="37">
        <f>U103+O103</f>
        <v>11.790240000000001</v>
      </c>
      <c r="W103" s="37" t="s">
        <v>1370</v>
      </c>
      <c r="X103" s="37"/>
      <c r="Y103" s="37">
        <v>1</v>
      </c>
    </row>
    <row r="104" spans="6:25" s="38" customFormat="1" ht="12" outlineLevel="2" x14ac:dyDescent="0.3">
      <c r="F104" s="39"/>
      <c r="G104" s="40"/>
      <c r="H104" s="191" t="s">
        <v>230</v>
      </c>
      <c r="I104" s="203"/>
      <c r="J104" s="203"/>
      <c r="K104" s="203"/>
      <c r="L104" s="203"/>
      <c r="M104" s="203"/>
      <c r="N104" s="203"/>
      <c r="O104" s="203"/>
      <c r="P104" s="42"/>
      <c r="Q104" s="43"/>
      <c r="R104" s="42"/>
      <c r="S104" s="43"/>
      <c r="T104" s="44"/>
      <c r="U104" s="44"/>
      <c r="V104" s="44"/>
      <c r="W104" s="45"/>
    </row>
    <row r="105" spans="6:25" s="38" customFormat="1" ht="6" customHeight="1" outlineLevel="2" x14ac:dyDescent="0.3">
      <c r="F105" s="39"/>
      <c r="G105" s="40"/>
      <c r="H105" s="41"/>
      <c r="I105" s="46"/>
      <c r="J105" s="46"/>
      <c r="K105" s="46"/>
      <c r="L105" s="46"/>
      <c r="M105" s="46"/>
      <c r="N105" s="46"/>
      <c r="O105" s="46"/>
      <c r="P105" s="42"/>
      <c r="Q105" s="43"/>
      <c r="R105" s="42"/>
      <c r="S105" s="43"/>
      <c r="T105" s="44"/>
      <c r="U105" s="44"/>
      <c r="V105" s="44"/>
      <c r="W105" s="45"/>
    </row>
    <row r="106" spans="6:25" s="47" customFormat="1" ht="10.5" outlineLevel="3" x14ac:dyDescent="0.25">
      <c r="F106" s="48"/>
      <c r="G106" s="49"/>
      <c r="H106" s="50" t="str">
        <f>IF(AND(H105&lt;&gt;"Výkaz výměr:",I105=""),"Výkaz výměr:","")</f>
        <v>Výkaz výměr:</v>
      </c>
      <c r="I106" s="51" t="s">
        <v>888</v>
      </c>
      <c r="J106" s="52"/>
      <c r="K106" s="53"/>
      <c r="L106" s="54"/>
      <c r="M106" s="55"/>
      <c r="N106" s="56"/>
      <c r="O106" s="57"/>
      <c r="P106" s="58"/>
      <c r="Q106" s="56"/>
      <c r="R106" s="56"/>
      <c r="S106" s="56"/>
      <c r="T106" s="59" t="s">
        <v>3</v>
      </c>
      <c r="U106" s="56"/>
      <c r="V106" s="56"/>
      <c r="W106" s="60"/>
    </row>
    <row r="107" spans="6:25" s="47" customFormat="1" ht="10.5" outlineLevel="3" x14ac:dyDescent="0.25">
      <c r="F107" s="48"/>
      <c r="G107" s="49"/>
      <c r="H107" s="50" t="str">
        <f>IF(AND(H106&lt;&gt;"Výkaz výměr:",I106=""),"Výkaz výměr:","")</f>
        <v/>
      </c>
      <c r="I107" s="51" t="s">
        <v>686</v>
      </c>
      <c r="J107" s="52"/>
      <c r="K107" s="53"/>
      <c r="L107" s="54"/>
      <c r="M107" s="55">
        <v>0.42</v>
      </c>
      <c r="N107" s="56"/>
      <c r="O107" s="57"/>
      <c r="P107" s="58"/>
      <c r="Q107" s="56"/>
      <c r="R107" s="56"/>
      <c r="S107" s="56"/>
      <c r="T107" s="59" t="s">
        <v>3</v>
      </c>
      <c r="U107" s="56"/>
      <c r="V107" s="56"/>
      <c r="W107" s="60"/>
    </row>
    <row r="108" spans="6:25" s="3" customFormat="1" ht="12.75" customHeight="1" outlineLevel="2" x14ac:dyDescent="0.25">
      <c r="F108" s="9"/>
      <c r="G108" s="10"/>
      <c r="H108" s="10"/>
      <c r="I108" s="11"/>
      <c r="J108" s="10"/>
      <c r="K108" s="12"/>
      <c r="L108" s="13"/>
      <c r="M108" s="12"/>
      <c r="N108" s="13"/>
      <c r="O108" s="14"/>
      <c r="P108" s="15"/>
      <c r="Q108" s="13"/>
      <c r="R108" s="13"/>
      <c r="S108" s="13"/>
      <c r="T108" s="16" t="s">
        <v>3</v>
      </c>
      <c r="U108" s="13"/>
      <c r="V108" s="13"/>
      <c r="W108" s="13"/>
    </row>
    <row r="109" spans="6:25" s="69" customFormat="1" ht="16.5" customHeight="1" outlineLevel="1" x14ac:dyDescent="0.3">
      <c r="F109" s="70"/>
      <c r="G109" s="71"/>
      <c r="H109" s="72"/>
      <c r="I109" s="72" t="s">
        <v>835</v>
      </c>
      <c r="J109" s="71"/>
      <c r="K109" s="73"/>
      <c r="L109" s="74"/>
      <c r="M109" s="73"/>
      <c r="N109" s="74"/>
      <c r="O109" s="75">
        <f>SUBTOTAL(9,O110:O143)</f>
        <v>35472.912499999991</v>
      </c>
      <c r="P109" s="76"/>
      <c r="Q109" s="75">
        <f>SUBTOTAL(9,Q110:Q143)</f>
        <v>0</v>
      </c>
      <c r="R109" s="74"/>
      <c r="S109" s="75">
        <f>SUBTOTAL(9,S110:S143)</f>
        <v>0</v>
      </c>
      <c r="T109" s="77"/>
      <c r="U109" s="75">
        <f>SUBTOTAL(9,U110:U143)</f>
        <v>7449.3116249999985</v>
      </c>
      <c r="V109" s="75">
        <f>SUBTOTAL(9,V110:V143)</f>
        <v>42922.224124999993</v>
      </c>
      <c r="W109" s="78"/>
      <c r="Y109" s="75">
        <f>SUBTOTAL(9,Y110:Y143)</f>
        <v>3</v>
      </c>
    </row>
    <row r="110" spans="6:25" s="38" customFormat="1" ht="12" outlineLevel="2" x14ac:dyDescent="0.3">
      <c r="F110" s="30">
        <v>19</v>
      </c>
      <c r="G110" s="31" t="s">
        <v>0</v>
      </c>
      <c r="H110" s="32" t="s">
        <v>264</v>
      </c>
      <c r="I110" s="33" t="s">
        <v>1231</v>
      </c>
      <c r="J110" s="31" t="s">
        <v>9</v>
      </c>
      <c r="K110" s="34">
        <v>160.07499999999999</v>
      </c>
      <c r="L110" s="35">
        <v>0</v>
      </c>
      <c r="M110" s="34">
        <v>160.07499999999999</v>
      </c>
      <c r="N110" s="36">
        <v>54.3</v>
      </c>
      <c r="O110" s="37">
        <f>M110*N110</f>
        <v>8692.0724999999984</v>
      </c>
      <c r="P110" s="37">
        <v>0</v>
      </c>
      <c r="Q110" s="37">
        <f>M110*P110</f>
        <v>0</v>
      </c>
      <c r="R110" s="37"/>
      <c r="S110" s="37">
        <f>M110*R110</f>
        <v>0</v>
      </c>
      <c r="T110" s="37">
        <v>21</v>
      </c>
      <c r="U110" s="37">
        <f>O110*T110/100</f>
        <v>1825.3352249999996</v>
      </c>
      <c r="V110" s="37">
        <f>U110+O110</f>
        <v>10517.407724999997</v>
      </c>
      <c r="W110" s="37"/>
      <c r="X110" s="37"/>
      <c r="Y110" s="37">
        <v>1</v>
      </c>
    </row>
    <row r="111" spans="6:25" s="38" customFormat="1" ht="12" outlineLevel="2" x14ac:dyDescent="0.3">
      <c r="F111" s="39"/>
      <c r="G111" s="40"/>
      <c r="H111" s="191" t="s">
        <v>230</v>
      </c>
      <c r="I111" s="203"/>
      <c r="J111" s="203"/>
      <c r="K111" s="203"/>
      <c r="L111" s="203"/>
      <c r="M111" s="203"/>
      <c r="N111" s="203"/>
      <c r="O111" s="203"/>
      <c r="P111" s="42"/>
      <c r="Q111" s="43"/>
      <c r="R111" s="42"/>
      <c r="S111" s="43"/>
      <c r="T111" s="44"/>
      <c r="U111" s="44"/>
      <c r="V111" s="44"/>
      <c r="W111" s="45"/>
    </row>
    <row r="112" spans="6:25" s="38" customFormat="1" ht="6" customHeight="1" outlineLevel="2" x14ac:dyDescent="0.3">
      <c r="F112" s="39"/>
      <c r="G112" s="40"/>
      <c r="H112" s="41"/>
      <c r="I112" s="46"/>
      <c r="J112" s="46"/>
      <c r="K112" s="46"/>
      <c r="L112" s="46"/>
      <c r="M112" s="46"/>
      <c r="N112" s="46"/>
      <c r="O112" s="46"/>
      <c r="P112" s="42"/>
      <c r="Q112" s="43"/>
      <c r="R112" s="42"/>
      <c r="S112" s="43"/>
      <c r="T112" s="44"/>
      <c r="U112" s="44"/>
      <c r="V112" s="44"/>
      <c r="W112" s="45"/>
    </row>
    <row r="113" spans="6:25" s="47" customFormat="1" ht="10.5" outlineLevel="3" x14ac:dyDescent="0.25">
      <c r="F113" s="48"/>
      <c r="G113" s="49"/>
      <c r="H113" s="50" t="str">
        <f t="shared" ref="H113:H119" si="0">IF(AND(H112&lt;&gt;"Výkaz výměr:",I112=""),"Výkaz výměr:","")</f>
        <v>Výkaz výměr:</v>
      </c>
      <c r="I113" s="51" t="s">
        <v>440</v>
      </c>
      <c r="J113" s="52"/>
      <c r="K113" s="53"/>
      <c r="L113" s="54"/>
      <c r="M113" s="55"/>
      <c r="N113" s="56"/>
      <c r="O113" s="57"/>
      <c r="P113" s="58"/>
      <c r="Q113" s="56"/>
      <c r="R113" s="56"/>
      <c r="S113" s="56"/>
      <c r="T113" s="59" t="s">
        <v>3</v>
      </c>
      <c r="U113" s="56"/>
      <c r="V113" s="56"/>
      <c r="W113" s="60"/>
    </row>
    <row r="114" spans="6:25" s="47" customFormat="1" ht="10.5" outlineLevel="3" x14ac:dyDescent="0.25">
      <c r="F114" s="48"/>
      <c r="G114" s="49"/>
      <c r="H114" s="50" t="str">
        <f t="shared" si="0"/>
        <v/>
      </c>
      <c r="I114" s="51" t="s">
        <v>434</v>
      </c>
      <c r="J114" s="52"/>
      <c r="K114" s="53"/>
      <c r="L114" s="54"/>
      <c r="M114" s="55"/>
      <c r="N114" s="56"/>
      <c r="O114" s="57"/>
      <c r="P114" s="58"/>
      <c r="Q114" s="56"/>
      <c r="R114" s="56"/>
      <c r="S114" s="56"/>
      <c r="T114" s="59" t="s">
        <v>3</v>
      </c>
      <c r="U114" s="56"/>
      <c r="V114" s="56"/>
      <c r="W114" s="60"/>
    </row>
    <row r="115" spans="6:25" s="47" customFormat="1" ht="10.5" outlineLevel="3" x14ac:dyDescent="0.25">
      <c r="F115" s="48"/>
      <c r="G115" s="49"/>
      <c r="H115" s="50" t="str">
        <f t="shared" si="0"/>
        <v/>
      </c>
      <c r="I115" s="51" t="s">
        <v>527</v>
      </c>
      <c r="J115" s="52"/>
      <c r="K115" s="53"/>
      <c r="L115" s="54"/>
      <c r="M115" s="55"/>
      <c r="N115" s="56"/>
      <c r="O115" s="57"/>
      <c r="P115" s="58"/>
      <c r="Q115" s="56"/>
      <c r="R115" s="56"/>
      <c r="S115" s="56"/>
      <c r="T115" s="59" t="s">
        <v>3</v>
      </c>
      <c r="U115" s="56"/>
      <c r="V115" s="56"/>
      <c r="W115" s="60"/>
    </row>
    <row r="116" spans="6:25" s="47" customFormat="1" ht="10.5" outlineLevel="3" x14ac:dyDescent="0.25">
      <c r="F116" s="48"/>
      <c r="G116" s="49"/>
      <c r="H116" s="50" t="str">
        <f t="shared" si="0"/>
        <v/>
      </c>
      <c r="I116" s="51" t="s">
        <v>680</v>
      </c>
      <c r="J116" s="52"/>
      <c r="K116" s="53"/>
      <c r="L116" s="54"/>
      <c r="M116" s="55"/>
      <c r="N116" s="56"/>
      <c r="O116" s="57"/>
      <c r="P116" s="58"/>
      <c r="Q116" s="56"/>
      <c r="R116" s="56"/>
      <c r="S116" s="56"/>
      <c r="T116" s="59" t="s">
        <v>3</v>
      </c>
      <c r="U116" s="56"/>
      <c r="V116" s="56"/>
      <c r="W116" s="60"/>
    </row>
    <row r="117" spans="6:25" s="47" customFormat="1" ht="10.5" outlineLevel="3" x14ac:dyDescent="0.25">
      <c r="F117" s="48"/>
      <c r="G117" s="49"/>
      <c r="H117" s="50" t="str">
        <f t="shared" si="0"/>
        <v/>
      </c>
      <c r="I117" s="51" t="s">
        <v>1022</v>
      </c>
      <c r="J117" s="52"/>
      <c r="K117" s="53"/>
      <c r="L117" s="54"/>
      <c r="M117" s="55"/>
      <c r="N117" s="56"/>
      <c r="O117" s="57"/>
      <c r="P117" s="58"/>
      <c r="Q117" s="56"/>
      <c r="R117" s="56"/>
      <c r="S117" s="56"/>
      <c r="T117" s="59" t="s">
        <v>3</v>
      </c>
      <c r="U117" s="56"/>
      <c r="V117" s="56"/>
      <c r="W117" s="60"/>
    </row>
    <row r="118" spans="6:25" s="47" customFormat="1" ht="10.5" outlineLevel="3" x14ac:dyDescent="0.25">
      <c r="F118" s="48"/>
      <c r="G118" s="49"/>
      <c r="H118" s="50" t="str">
        <f t="shared" si="0"/>
        <v/>
      </c>
      <c r="I118" s="51" t="s">
        <v>682</v>
      </c>
      <c r="J118" s="52"/>
      <c r="K118" s="53"/>
      <c r="L118" s="54"/>
      <c r="M118" s="55"/>
      <c r="N118" s="56"/>
      <c r="O118" s="57"/>
      <c r="P118" s="58"/>
      <c r="Q118" s="56"/>
      <c r="R118" s="56"/>
      <c r="S118" s="56"/>
      <c r="T118" s="59" t="s">
        <v>3</v>
      </c>
      <c r="U118" s="56"/>
      <c r="V118" s="56"/>
      <c r="W118" s="60"/>
    </row>
    <row r="119" spans="6:25" s="47" customFormat="1" ht="10.5" outlineLevel="3" x14ac:dyDescent="0.25">
      <c r="F119" s="48"/>
      <c r="G119" s="49"/>
      <c r="H119" s="50" t="str">
        <f t="shared" si="0"/>
        <v/>
      </c>
      <c r="I119" s="51" t="s">
        <v>900</v>
      </c>
      <c r="J119" s="52"/>
      <c r="K119" s="53"/>
      <c r="L119" s="54"/>
      <c r="M119" s="55">
        <v>160.07499999999999</v>
      </c>
      <c r="N119" s="56"/>
      <c r="O119" s="57"/>
      <c r="P119" s="58"/>
      <c r="Q119" s="56"/>
      <c r="R119" s="56"/>
      <c r="S119" s="56"/>
      <c r="T119" s="59" t="s">
        <v>3</v>
      </c>
      <c r="U119" s="56"/>
      <c r="V119" s="56"/>
      <c r="W119" s="60"/>
    </row>
    <row r="120" spans="6:25" s="38" customFormat="1" ht="12" outlineLevel="2" x14ac:dyDescent="0.3">
      <c r="F120" s="30">
        <v>20</v>
      </c>
      <c r="G120" s="31" t="s">
        <v>0</v>
      </c>
      <c r="H120" s="32" t="s">
        <v>260</v>
      </c>
      <c r="I120" s="33" t="s">
        <v>1224</v>
      </c>
      <c r="J120" s="31" t="s">
        <v>9</v>
      </c>
      <c r="K120" s="34">
        <v>134.97499999999999</v>
      </c>
      <c r="L120" s="35">
        <v>0</v>
      </c>
      <c r="M120" s="34">
        <v>134.97499999999999</v>
      </c>
      <c r="N120" s="36">
        <v>72.400000000000006</v>
      </c>
      <c r="O120" s="37">
        <f>M120*N120</f>
        <v>9772.19</v>
      </c>
      <c r="P120" s="37">
        <v>0</v>
      </c>
      <c r="Q120" s="37">
        <f>M120*P120</f>
        <v>0</v>
      </c>
      <c r="R120" s="37"/>
      <c r="S120" s="37">
        <f>M120*R120</f>
        <v>0</v>
      </c>
      <c r="T120" s="37">
        <v>21</v>
      </c>
      <c r="U120" s="37">
        <f>O120*T120/100</f>
        <v>2052.1599000000001</v>
      </c>
      <c r="V120" s="37">
        <f>U120+O120</f>
        <v>11824.349900000001</v>
      </c>
      <c r="W120" s="37"/>
      <c r="X120" s="37"/>
      <c r="Y120" s="37">
        <v>1</v>
      </c>
    </row>
    <row r="121" spans="6:25" s="38" customFormat="1" ht="12" outlineLevel="2" x14ac:dyDescent="0.3">
      <c r="F121" s="39"/>
      <c r="G121" s="40"/>
      <c r="H121" s="191" t="s">
        <v>230</v>
      </c>
      <c r="I121" s="203"/>
      <c r="J121" s="203"/>
      <c r="K121" s="203"/>
      <c r="L121" s="203"/>
      <c r="M121" s="203"/>
      <c r="N121" s="203"/>
      <c r="O121" s="203"/>
      <c r="P121" s="42"/>
      <c r="Q121" s="43"/>
      <c r="R121" s="42"/>
      <c r="S121" s="43"/>
      <c r="T121" s="44"/>
      <c r="U121" s="44"/>
      <c r="V121" s="44"/>
      <c r="W121" s="45"/>
    </row>
    <row r="122" spans="6:25" s="38" customFormat="1" ht="6" customHeight="1" outlineLevel="2" x14ac:dyDescent="0.3">
      <c r="F122" s="39"/>
      <c r="G122" s="40"/>
      <c r="H122" s="41"/>
      <c r="I122" s="46"/>
      <c r="J122" s="46"/>
      <c r="K122" s="46"/>
      <c r="L122" s="46"/>
      <c r="M122" s="46"/>
      <c r="N122" s="46"/>
      <c r="O122" s="46"/>
      <c r="P122" s="42"/>
      <c r="Q122" s="43"/>
      <c r="R122" s="42"/>
      <c r="S122" s="43"/>
      <c r="T122" s="44"/>
      <c r="U122" s="44"/>
      <c r="V122" s="44"/>
      <c r="W122" s="45"/>
    </row>
    <row r="123" spans="6:25" s="47" customFormat="1" ht="10.5" outlineLevel="3" x14ac:dyDescent="0.25">
      <c r="F123" s="48"/>
      <c r="G123" s="49"/>
      <c r="H123" s="50" t="str">
        <f t="shared" ref="H123:H130" si="1">IF(AND(H122&lt;&gt;"Výkaz výměr:",I122=""),"Výkaz výměr:","")</f>
        <v>Výkaz výměr:</v>
      </c>
      <c r="I123" s="51" t="s">
        <v>938</v>
      </c>
      <c r="J123" s="52"/>
      <c r="K123" s="53"/>
      <c r="L123" s="54"/>
      <c r="M123" s="55"/>
      <c r="N123" s="56"/>
      <c r="O123" s="57"/>
      <c r="P123" s="58"/>
      <c r="Q123" s="56"/>
      <c r="R123" s="56"/>
      <c r="S123" s="56"/>
      <c r="T123" s="59" t="s">
        <v>3</v>
      </c>
      <c r="U123" s="56"/>
      <c r="V123" s="56"/>
      <c r="W123" s="60"/>
    </row>
    <row r="124" spans="6:25" s="47" customFormat="1" ht="10.5" outlineLevel="3" x14ac:dyDescent="0.25">
      <c r="F124" s="48"/>
      <c r="G124" s="49"/>
      <c r="H124" s="50" t="str">
        <f t="shared" si="1"/>
        <v/>
      </c>
      <c r="I124" s="51" t="s">
        <v>440</v>
      </c>
      <c r="J124" s="52"/>
      <c r="K124" s="53"/>
      <c r="L124" s="54"/>
      <c r="M124" s="55"/>
      <c r="N124" s="56"/>
      <c r="O124" s="57"/>
      <c r="P124" s="58"/>
      <c r="Q124" s="56"/>
      <c r="R124" s="56"/>
      <c r="S124" s="56"/>
      <c r="T124" s="59" t="s">
        <v>3</v>
      </c>
      <c r="U124" s="56"/>
      <c r="V124" s="56"/>
      <c r="W124" s="60"/>
    </row>
    <row r="125" spans="6:25" s="47" customFormat="1" ht="10.5" outlineLevel="3" x14ac:dyDescent="0.25">
      <c r="F125" s="48"/>
      <c r="G125" s="49"/>
      <c r="H125" s="50" t="str">
        <f t="shared" si="1"/>
        <v/>
      </c>
      <c r="I125" s="51" t="s">
        <v>434</v>
      </c>
      <c r="J125" s="52"/>
      <c r="K125" s="53"/>
      <c r="L125" s="54"/>
      <c r="M125" s="55"/>
      <c r="N125" s="56"/>
      <c r="O125" s="57"/>
      <c r="P125" s="58"/>
      <c r="Q125" s="56"/>
      <c r="R125" s="56"/>
      <c r="S125" s="56"/>
      <c r="T125" s="59" t="s">
        <v>3</v>
      </c>
      <c r="U125" s="56"/>
      <c r="V125" s="56"/>
      <c r="W125" s="60"/>
    </row>
    <row r="126" spans="6:25" s="47" customFormat="1" ht="10.5" outlineLevel="3" x14ac:dyDescent="0.25">
      <c r="F126" s="48"/>
      <c r="G126" s="49"/>
      <c r="H126" s="50" t="str">
        <f t="shared" si="1"/>
        <v/>
      </c>
      <c r="I126" s="51" t="s">
        <v>527</v>
      </c>
      <c r="J126" s="52"/>
      <c r="K126" s="53"/>
      <c r="L126" s="54"/>
      <c r="M126" s="55"/>
      <c r="N126" s="56"/>
      <c r="O126" s="57"/>
      <c r="P126" s="58"/>
      <c r="Q126" s="56"/>
      <c r="R126" s="56"/>
      <c r="S126" s="56"/>
      <c r="T126" s="59" t="s">
        <v>3</v>
      </c>
      <c r="U126" s="56"/>
      <c r="V126" s="56"/>
      <c r="W126" s="60"/>
    </row>
    <row r="127" spans="6:25" s="47" customFormat="1" ht="10.5" outlineLevel="3" x14ac:dyDescent="0.25">
      <c r="F127" s="48"/>
      <c r="G127" s="49"/>
      <c r="H127" s="50" t="str">
        <f t="shared" si="1"/>
        <v/>
      </c>
      <c r="I127" s="51" t="s">
        <v>680</v>
      </c>
      <c r="J127" s="52"/>
      <c r="K127" s="53"/>
      <c r="L127" s="54"/>
      <c r="M127" s="55"/>
      <c r="N127" s="56"/>
      <c r="O127" s="57"/>
      <c r="P127" s="58"/>
      <c r="Q127" s="56"/>
      <c r="R127" s="56"/>
      <c r="S127" s="56"/>
      <c r="T127" s="59" t="s">
        <v>3</v>
      </c>
      <c r="U127" s="56"/>
      <c r="V127" s="56"/>
      <c r="W127" s="60"/>
    </row>
    <row r="128" spans="6:25" s="47" customFormat="1" ht="10.5" outlineLevel="3" x14ac:dyDescent="0.25">
      <c r="F128" s="48"/>
      <c r="G128" s="49"/>
      <c r="H128" s="50" t="str">
        <f t="shared" si="1"/>
        <v/>
      </c>
      <c r="I128" s="51" t="s">
        <v>1022</v>
      </c>
      <c r="J128" s="52"/>
      <c r="K128" s="53"/>
      <c r="L128" s="54"/>
      <c r="M128" s="55"/>
      <c r="N128" s="56"/>
      <c r="O128" s="57"/>
      <c r="P128" s="58"/>
      <c r="Q128" s="56"/>
      <c r="R128" s="56"/>
      <c r="S128" s="56"/>
      <c r="T128" s="59" t="s">
        <v>3</v>
      </c>
      <c r="U128" s="56"/>
      <c r="V128" s="56"/>
      <c r="W128" s="60"/>
    </row>
    <row r="129" spans="6:25" s="47" customFormat="1" ht="10.5" outlineLevel="3" x14ac:dyDescent="0.25">
      <c r="F129" s="48"/>
      <c r="G129" s="49"/>
      <c r="H129" s="50" t="str">
        <f t="shared" si="1"/>
        <v/>
      </c>
      <c r="I129" s="51" t="s">
        <v>682</v>
      </c>
      <c r="J129" s="52"/>
      <c r="K129" s="53"/>
      <c r="L129" s="54"/>
      <c r="M129" s="55"/>
      <c r="N129" s="56"/>
      <c r="O129" s="57"/>
      <c r="P129" s="58"/>
      <c r="Q129" s="56"/>
      <c r="R129" s="56"/>
      <c r="S129" s="56"/>
      <c r="T129" s="59" t="s">
        <v>3</v>
      </c>
      <c r="U129" s="56"/>
      <c r="V129" s="56"/>
      <c r="W129" s="60"/>
    </row>
    <row r="130" spans="6:25" s="47" customFormat="1" ht="10.5" outlineLevel="3" x14ac:dyDescent="0.25">
      <c r="F130" s="48"/>
      <c r="G130" s="49"/>
      <c r="H130" s="50" t="str">
        <f t="shared" si="1"/>
        <v/>
      </c>
      <c r="I130" s="51" t="s">
        <v>897</v>
      </c>
      <c r="J130" s="52"/>
      <c r="K130" s="53"/>
      <c r="L130" s="54"/>
      <c r="M130" s="55">
        <v>134.97499999999999</v>
      </c>
      <c r="N130" s="56"/>
      <c r="O130" s="57"/>
      <c r="P130" s="58"/>
      <c r="Q130" s="56"/>
      <c r="R130" s="56"/>
      <c r="S130" s="56"/>
      <c r="T130" s="59" t="s">
        <v>3</v>
      </c>
      <c r="U130" s="56"/>
      <c r="V130" s="56"/>
      <c r="W130" s="60"/>
    </row>
    <row r="131" spans="6:25" s="38" customFormat="1" ht="12" outlineLevel="2" x14ac:dyDescent="0.3">
      <c r="F131" s="30">
        <v>21</v>
      </c>
      <c r="G131" s="31" t="s">
        <v>0</v>
      </c>
      <c r="H131" s="32" t="s">
        <v>262</v>
      </c>
      <c r="I131" s="33" t="s">
        <v>1236</v>
      </c>
      <c r="J131" s="31" t="s">
        <v>9</v>
      </c>
      <c r="K131" s="34">
        <v>988.875</v>
      </c>
      <c r="L131" s="35">
        <v>0</v>
      </c>
      <c r="M131" s="34">
        <v>988.875</v>
      </c>
      <c r="N131" s="36">
        <v>17.2</v>
      </c>
      <c r="O131" s="37">
        <f>M131*N131</f>
        <v>17008.649999999998</v>
      </c>
      <c r="P131" s="37">
        <v>0</v>
      </c>
      <c r="Q131" s="37">
        <f>M131*P131</f>
        <v>0</v>
      </c>
      <c r="R131" s="37"/>
      <c r="S131" s="37">
        <f>M131*R131</f>
        <v>0</v>
      </c>
      <c r="T131" s="37">
        <v>21</v>
      </c>
      <c r="U131" s="37">
        <f>O131*T131/100</f>
        <v>3571.8164999999995</v>
      </c>
      <c r="V131" s="37">
        <f>U131+O131</f>
        <v>20580.466499999999</v>
      </c>
      <c r="W131" s="37" t="s">
        <v>1323</v>
      </c>
      <c r="X131" s="37"/>
      <c r="Y131" s="37">
        <v>1</v>
      </c>
    </row>
    <row r="132" spans="6:25" s="38" customFormat="1" ht="12" outlineLevel="2" x14ac:dyDescent="0.3">
      <c r="F132" s="39"/>
      <c r="G132" s="40"/>
      <c r="H132" s="191" t="s">
        <v>230</v>
      </c>
      <c r="I132" s="203"/>
      <c r="J132" s="203"/>
      <c r="K132" s="203"/>
      <c r="L132" s="203"/>
      <c r="M132" s="203"/>
      <c r="N132" s="203"/>
      <c r="O132" s="203"/>
      <c r="P132" s="42"/>
      <c r="Q132" s="43"/>
      <c r="R132" s="42"/>
      <c r="S132" s="43"/>
      <c r="T132" s="44"/>
      <c r="U132" s="44"/>
      <c r="V132" s="44"/>
      <c r="W132" s="45"/>
    </row>
    <row r="133" spans="6:25" s="38" customFormat="1" ht="6" customHeight="1" outlineLevel="2" x14ac:dyDescent="0.3">
      <c r="F133" s="39"/>
      <c r="G133" s="40"/>
      <c r="H133" s="41"/>
      <c r="I133" s="46"/>
      <c r="J133" s="46"/>
      <c r="K133" s="46"/>
      <c r="L133" s="46"/>
      <c r="M133" s="46"/>
      <c r="N133" s="46"/>
      <c r="O133" s="46"/>
      <c r="P133" s="42"/>
      <c r="Q133" s="43"/>
      <c r="R133" s="42"/>
      <c r="S133" s="43"/>
      <c r="T133" s="44"/>
      <c r="U133" s="44"/>
      <c r="V133" s="44"/>
      <c r="W133" s="45"/>
    </row>
    <row r="134" spans="6:25" s="47" customFormat="1" ht="10.5" outlineLevel="3" x14ac:dyDescent="0.25">
      <c r="F134" s="48"/>
      <c r="G134" s="49"/>
      <c r="H134" s="50" t="str">
        <f t="shared" ref="H134:H142" si="2">IF(AND(H133&lt;&gt;"Výkaz výměr:",I133=""),"Výkaz výměr:","")</f>
        <v>Výkaz výměr:</v>
      </c>
      <c r="I134" s="51" t="s">
        <v>503</v>
      </c>
      <c r="J134" s="52"/>
      <c r="K134" s="53"/>
      <c r="L134" s="54"/>
      <c r="M134" s="55"/>
      <c r="N134" s="56"/>
      <c r="O134" s="57"/>
      <c r="P134" s="58"/>
      <c r="Q134" s="56"/>
      <c r="R134" s="56"/>
      <c r="S134" s="56"/>
      <c r="T134" s="59" t="s">
        <v>3</v>
      </c>
      <c r="U134" s="56"/>
      <c r="V134" s="56"/>
      <c r="W134" s="60"/>
    </row>
    <row r="135" spans="6:25" s="47" customFormat="1" ht="10.5" outlineLevel="3" x14ac:dyDescent="0.25">
      <c r="F135" s="48"/>
      <c r="G135" s="49"/>
      <c r="H135" s="50" t="str">
        <f t="shared" si="2"/>
        <v/>
      </c>
      <c r="I135" s="51" t="s">
        <v>1106</v>
      </c>
      <c r="J135" s="52"/>
      <c r="K135" s="53"/>
      <c r="L135" s="54"/>
      <c r="M135" s="55"/>
      <c r="N135" s="56"/>
      <c r="O135" s="57"/>
      <c r="P135" s="58"/>
      <c r="Q135" s="56"/>
      <c r="R135" s="56"/>
      <c r="S135" s="56"/>
      <c r="T135" s="59" t="s">
        <v>3</v>
      </c>
      <c r="U135" s="56"/>
      <c r="V135" s="56"/>
      <c r="W135" s="60"/>
    </row>
    <row r="136" spans="6:25" s="47" customFormat="1" ht="10.5" outlineLevel="3" x14ac:dyDescent="0.25">
      <c r="F136" s="48"/>
      <c r="G136" s="49"/>
      <c r="H136" s="50" t="str">
        <f t="shared" si="2"/>
        <v/>
      </c>
      <c r="I136" s="51" t="s">
        <v>615</v>
      </c>
      <c r="J136" s="52"/>
      <c r="K136" s="53"/>
      <c r="L136" s="54"/>
      <c r="M136" s="55"/>
      <c r="N136" s="56"/>
      <c r="O136" s="57"/>
      <c r="P136" s="58"/>
      <c r="Q136" s="56"/>
      <c r="R136" s="56"/>
      <c r="S136" s="56"/>
      <c r="T136" s="59" t="s">
        <v>3</v>
      </c>
      <c r="U136" s="56"/>
      <c r="V136" s="56"/>
      <c r="W136" s="60"/>
    </row>
    <row r="137" spans="6:25" s="47" customFormat="1" ht="10.5" outlineLevel="3" x14ac:dyDescent="0.25">
      <c r="F137" s="48"/>
      <c r="G137" s="49"/>
      <c r="H137" s="50" t="str">
        <f t="shared" si="2"/>
        <v/>
      </c>
      <c r="I137" s="51" t="s">
        <v>573</v>
      </c>
      <c r="J137" s="52"/>
      <c r="K137" s="53"/>
      <c r="L137" s="54"/>
      <c r="M137" s="55"/>
      <c r="N137" s="56"/>
      <c r="O137" s="57"/>
      <c r="P137" s="58"/>
      <c r="Q137" s="56"/>
      <c r="R137" s="56"/>
      <c r="S137" s="56"/>
      <c r="T137" s="59" t="s">
        <v>3</v>
      </c>
      <c r="U137" s="56"/>
      <c r="V137" s="56"/>
      <c r="W137" s="60"/>
    </row>
    <row r="138" spans="6:25" s="47" customFormat="1" ht="10.5" outlineLevel="3" x14ac:dyDescent="0.25">
      <c r="F138" s="48"/>
      <c r="G138" s="49"/>
      <c r="H138" s="50" t="str">
        <f t="shared" si="2"/>
        <v/>
      </c>
      <c r="I138" s="51" t="s">
        <v>822</v>
      </c>
      <c r="J138" s="52"/>
      <c r="K138" s="53"/>
      <c r="L138" s="54"/>
      <c r="M138" s="55"/>
      <c r="N138" s="56"/>
      <c r="O138" s="57"/>
      <c r="P138" s="58"/>
      <c r="Q138" s="56"/>
      <c r="R138" s="56"/>
      <c r="S138" s="56"/>
      <c r="T138" s="59" t="s">
        <v>3</v>
      </c>
      <c r="U138" s="56"/>
      <c r="V138" s="56"/>
      <c r="W138" s="60"/>
    </row>
    <row r="139" spans="6:25" s="47" customFormat="1" ht="10.5" outlineLevel="3" x14ac:dyDescent="0.25">
      <c r="F139" s="48"/>
      <c r="G139" s="49"/>
      <c r="H139" s="50" t="str">
        <f t="shared" si="2"/>
        <v/>
      </c>
      <c r="I139" s="51" t="s">
        <v>963</v>
      </c>
      <c r="J139" s="52"/>
      <c r="K139" s="53"/>
      <c r="L139" s="54"/>
      <c r="M139" s="55"/>
      <c r="N139" s="56"/>
      <c r="O139" s="57"/>
      <c r="P139" s="58"/>
      <c r="Q139" s="56"/>
      <c r="R139" s="56"/>
      <c r="S139" s="56"/>
      <c r="T139" s="59" t="s">
        <v>3</v>
      </c>
      <c r="U139" s="56"/>
      <c r="V139" s="56"/>
      <c r="W139" s="60"/>
    </row>
    <row r="140" spans="6:25" s="47" customFormat="1" ht="10.5" outlineLevel="3" x14ac:dyDescent="0.25">
      <c r="F140" s="48"/>
      <c r="G140" s="49"/>
      <c r="H140" s="50" t="str">
        <f t="shared" si="2"/>
        <v/>
      </c>
      <c r="I140" s="51" t="s">
        <v>1259</v>
      </c>
      <c r="J140" s="52"/>
      <c r="K140" s="53"/>
      <c r="L140" s="54"/>
      <c r="M140" s="55"/>
      <c r="N140" s="56"/>
      <c r="O140" s="57"/>
      <c r="P140" s="58"/>
      <c r="Q140" s="56"/>
      <c r="R140" s="56"/>
      <c r="S140" s="56"/>
      <c r="T140" s="59" t="s">
        <v>3</v>
      </c>
      <c r="U140" s="56"/>
      <c r="V140" s="56"/>
      <c r="W140" s="60"/>
    </row>
    <row r="141" spans="6:25" s="47" customFormat="1" ht="10.5" outlineLevel="3" x14ac:dyDescent="0.25">
      <c r="F141" s="48"/>
      <c r="G141" s="49"/>
      <c r="H141" s="50" t="str">
        <f t="shared" si="2"/>
        <v/>
      </c>
      <c r="I141" s="51" t="s">
        <v>951</v>
      </c>
      <c r="J141" s="52"/>
      <c r="K141" s="53"/>
      <c r="L141" s="54"/>
      <c r="M141" s="55"/>
      <c r="N141" s="56"/>
      <c r="O141" s="57"/>
      <c r="P141" s="58"/>
      <c r="Q141" s="56"/>
      <c r="R141" s="56"/>
      <c r="S141" s="56"/>
      <c r="T141" s="59" t="s">
        <v>3</v>
      </c>
      <c r="U141" s="56"/>
      <c r="V141" s="56"/>
      <c r="W141" s="60"/>
    </row>
    <row r="142" spans="6:25" s="47" customFormat="1" ht="10.5" outlineLevel="3" x14ac:dyDescent="0.25">
      <c r="F142" s="48"/>
      <c r="G142" s="49"/>
      <c r="H142" s="50" t="str">
        <f t="shared" si="2"/>
        <v/>
      </c>
      <c r="I142" s="51" t="s">
        <v>915</v>
      </c>
      <c r="J142" s="52"/>
      <c r="K142" s="53"/>
      <c r="L142" s="54"/>
      <c r="M142" s="55">
        <v>988.875</v>
      </c>
      <c r="N142" s="56"/>
      <c r="O142" s="57"/>
      <c r="P142" s="58"/>
      <c r="Q142" s="56"/>
      <c r="R142" s="56"/>
      <c r="S142" s="56"/>
      <c r="T142" s="59" t="s">
        <v>3</v>
      </c>
      <c r="U142" s="56"/>
      <c r="V142" s="56"/>
      <c r="W142" s="60"/>
    </row>
    <row r="143" spans="6:25" s="3" customFormat="1" ht="12.75" customHeight="1" outlineLevel="2" x14ac:dyDescent="0.25">
      <c r="F143" s="9"/>
      <c r="G143" s="10"/>
      <c r="H143" s="10"/>
      <c r="I143" s="11"/>
      <c r="J143" s="10"/>
      <c r="K143" s="12"/>
      <c r="L143" s="13"/>
      <c r="M143" s="12"/>
      <c r="N143" s="13"/>
      <c r="O143" s="14"/>
      <c r="P143" s="15"/>
      <c r="Q143" s="13"/>
      <c r="R143" s="13"/>
      <c r="S143" s="13"/>
      <c r="T143" s="16" t="s">
        <v>3</v>
      </c>
      <c r="U143" s="13"/>
      <c r="V143" s="13"/>
      <c r="W143" s="13"/>
    </row>
    <row r="144" spans="6:25" s="69" customFormat="1" ht="16.5" customHeight="1" outlineLevel="1" x14ac:dyDescent="0.3">
      <c r="F144" s="70"/>
      <c r="G144" s="71"/>
      <c r="H144" s="72"/>
      <c r="I144" s="72" t="s">
        <v>473</v>
      </c>
      <c r="J144" s="71"/>
      <c r="K144" s="73"/>
      <c r="L144" s="74"/>
      <c r="M144" s="73"/>
      <c r="N144" s="74"/>
      <c r="O144" s="75">
        <f>SUBTOTAL(9,O145:O165)</f>
        <v>7160.9120000000003</v>
      </c>
      <c r="P144" s="76"/>
      <c r="Q144" s="75">
        <f>SUBTOTAL(9,Q145:Q165)</f>
        <v>2.927</v>
      </c>
      <c r="R144" s="74"/>
      <c r="S144" s="75">
        <f>SUBTOTAL(9,S145:S165)</f>
        <v>0</v>
      </c>
      <c r="T144" s="77"/>
      <c r="U144" s="75">
        <f>SUBTOTAL(9,U145:U165)</f>
        <v>1503.79152</v>
      </c>
      <c r="V144" s="75">
        <f>SUBTOTAL(9,V145:V165)</f>
        <v>8664.7035200000009</v>
      </c>
      <c r="W144" s="78"/>
      <c r="Y144" s="75">
        <f>SUBTOTAL(9,Y145:Y165)</f>
        <v>4</v>
      </c>
    </row>
    <row r="145" spans="6:25" s="38" customFormat="1" ht="12" outlineLevel="2" x14ac:dyDescent="0.3">
      <c r="F145" s="30">
        <v>22</v>
      </c>
      <c r="G145" s="31" t="s">
        <v>0</v>
      </c>
      <c r="H145" s="32" t="s">
        <v>267</v>
      </c>
      <c r="I145" s="33" t="s">
        <v>669</v>
      </c>
      <c r="J145" s="31" t="s">
        <v>13</v>
      </c>
      <c r="K145" s="34">
        <v>125.5</v>
      </c>
      <c r="L145" s="35">
        <v>0</v>
      </c>
      <c r="M145" s="34">
        <v>125.5</v>
      </c>
      <c r="N145" s="36">
        <v>35</v>
      </c>
      <c r="O145" s="37">
        <f>M145*N145</f>
        <v>4392.5</v>
      </c>
      <c r="P145" s="37">
        <v>0</v>
      </c>
      <c r="Q145" s="37">
        <f>M145*P145</f>
        <v>0</v>
      </c>
      <c r="R145" s="37"/>
      <c r="S145" s="37">
        <f>M145*R145</f>
        <v>0</v>
      </c>
      <c r="T145" s="37">
        <v>21</v>
      </c>
      <c r="U145" s="37">
        <f>O145*T145/100</f>
        <v>922.42499999999995</v>
      </c>
      <c r="V145" s="37">
        <f>U145+O145</f>
        <v>5314.9250000000002</v>
      </c>
      <c r="W145" s="37"/>
      <c r="X145" s="37"/>
      <c r="Y145" s="37">
        <v>1</v>
      </c>
    </row>
    <row r="146" spans="6:25" s="38" customFormat="1" ht="12" outlineLevel="2" x14ac:dyDescent="0.3">
      <c r="F146" s="39"/>
      <c r="G146" s="40"/>
      <c r="H146" s="191" t="s">
        <v>230</v>
      </c>
      <c r="I146" s="203"/>
      <c r="J146" s="203"/>
      <c r="K146" s="203"/>
      <c r="L146" s="203"/>
      <c r="M146" s="203"/>
      <c r="N146" s="203"/>
      <c r="O146" s="203"/>
      <c r="P146" s="42"/>
      <c r="Q146" s="43"/>
      <c r="R146" s="42"/>
      <c r="S146" s="43"/>
      <c r="T146" s="44"/>
      <c r="U146" s="44"/>
      <c r="V146" s="44"/>
      <c r="W146" s="45"/>
    </row>
    <row r="147" spans="6:25" s="38" customFormat="1" ht="6" customHeight="1" outlineLevel="2" x14ac:dyDescent="0.3">
      <c r="F147" s="39"/>
      <c r="G147" s="40"/>
      <c r="H147" s="41"/>
      <c r="I147" s="46"/>
      <c r="J147" s="46"/>
      <c r="K147" s="46"/>
      <c r="L147" s="46"/>
      <c r="M147" s="46"/>
      <c r="N147" s="46"/>
      <c r="O147" s="46"/>
      <c r="P147" s="42"/>
      <c r="Q147" s="43"/>
      <c r="R147" s="42"/>
      <c r="S147" s="43"/>
      <c r="T147" s="44"/>
      <c r="U147" s="44"/>
      <c r="V147" s="44"/>
      <c r="W147" s="45"/>
    </row>
    <row r="148" spans="6:25" s="47" customFormat="1" ht="10.5" outlineLevel="3" x14ac:dyDescent="0.25">
      <c r="F148" s="48"/>
      <c r="G148" s="49"/>
      <c r="H148" s="50" t="str">
        <f>IF(AND(H147&lt;&gt;"Výkaz výměr:",I147=""),"Výkaz výměr:","")</f>
        <v>Výkaz výměr:</v>
      </c>
      <c r="I148" s="51" t="s">
        <v>416</v>
      </c>
      <c r="J148" s="52"/>
      <c r="K148" s="53"/>
      <c r="L148" s="54"/>
      <c r="M148" s="55"/>
      <c r="N148" s="56"/>
      <c r="O148" s="57"/>
      <c r="P148" s="58"/>
      <c r="Q148" s="56"/>
      <c r="R148" s="56"/>
      <c r="S148" s="56"/>
      <c r="T148" s="59" t="s">
        <v>3</v>
      </c>
      <c r="U148" s="56"/>
      <c r="V148" s="56"/>
      <c r="W148" s="60"/>
    </row>
    <row r="149" spans="6:25" s="47" customFormat="1" ht="10.5" outlineLevel="3" x14ac:dyDescent="0.25">
      <c r="F149" s="48"/>
      <c r="G149" s="49"/>
      <c r="H149" s="50" t="str">
        <f>IF(AND(H148&lt;&gt;"Výkaz výměr:",I148=""),"Výkaz výměr:","")</f>
        <v/>
      </c>
      <c r="I149" s="51" t="s">
        <v>751</v>
      </c>
      <c r="J149" s="52"/>
      <c r="K149" s="53"/>
      <c r="L149" s="54"/>
      <c r="M149" s="55">
        <v>125.5</v>
      </c>
      <c r="N149" s="56"/>
      <c r="O149" s="57"/>
      <c r="P149" s="58"/>
      <c r="Q149" s="56"/>
      <c r="R149" s="56"/>
      <c r="S149" s="56"/>
      <c r="T149" s="59" t="s">
        <v>3</v>
      </c>
      <c r="U149" s="56"/>
      <c r="V149" s="56"/>
      <c r="W149" s="60"/>
    </row>
    <row r="150" spans="6:25" s="38" customFormat="1" ht="12" outlineLevel="2" x14ac:dyDescent="0.3">
      <c r="F150" s="30">
        <v>23</v>
      </c>
      <c r="G150" s="31" t="s">
        <v>0</v>
      </c>
      <c r="H150" s="32" t="s">
        <v>268</v>
      </c>
      <c r="I150" s="33" t="s">
        <v>612</v>
      </c>
      <c r="J150" s="31" t="s">
        <v>9</v>
      </c>
      <c r="K150" s="34">
        <v>1.61</v>
      </c>
      <c r="L150" s="35">
        <v>0</v>
      </c>
      <c r="M150" s="34">
        <v>1.61</v>
      </c>
      <c r="N150" s="36">
        <v>181</v>
      </c>
      <c r="O150" s="37">
        <f>M150*N150</f>
        <v>291.41000000000003</v>
      </c>
      <c r="P150" s="37">
        <v>0</v>
      </c>
      <c r="Q150" s="37">
        <f>M150*P150</f>
        <v>0</v>
      </c>
      <c r="R150" s="37"/>
      <c r="S150" s="37">
        <f>M150*R150</f>
        <v>0</v>
      </c>
      <c r="T150" s="37">
        <v>21</v>
      </c>
      <c r="U150" s="37">
        <f>O150*T150/100</f>
        <v>61.196100000000008</v>
      </c>
      <c r="V150" s="37">
        <f>U150+O150</f>
        <v>352.60610000000003</v>
      </c>
      <c r="W150" s="37" t="s">
        <v>1372</v>
      </c>
      <c r="X150" s="37"/>
      <c r="Y150" s="37">
        <v>1</v>
      </c>
    </row>
    <row r="151" spans="6:25" s="38" customFormat="1" ht="12" outlineLevel="2" x14ac:dyDescent="0.3">
      <c r="F151" s="39"/>
      <c r="G151" s="40"/>
      <c r="H151" s="191" t="s">
        <v>230</v>
      </c>
      <c r="I151" s="203"/>
      <c r="J151" s="203"/>
      <c r="K151" s="203"/>
      <c r="L151" s="203"/>
      <c r="M151" s="203"/>
      <c r="N151" s="203"/>
      <c r="O151" s="203"/>
      <c r="P151" s="42"/>
      <c r="Q151" s="43"/>
      <c r="R151" s="42"/>
      <c r="S151" s="43"/>
      <c r="T151" s="44"/>
      <c r="U151" s="44"/>
      <c r="V151" s="44"/>
      <c r="W151" s="45"/>
    </row>
    <row r="152" spans="6:25" s="38" customFormat="1" ht="6" customHeight="1" outlineLevel="2" x14ac:dyDescent="0.3">
      <c r="F152" s="39"/>
      <c r="G152" s="40"/>
      <c r="H152" s="41"/>
      <c r="I152" s="46"/>
      <c r="J152" s="46"/>
      <c r="K152" s="46"/>
      <c r="L152" s="46"/>
      <c r="M152" s="46"/>
      <c r="N152" s="46"/>
      <c r="O152" s="46"/>
      <c r="P152" s="42"/>
      <c r="Q152" s="43"/>
      <c r="R152" s="42"/>
      <c r="S152" s="43"/>
      <c r="T152" s="44"/>
      <c r="U152" s="44"/>
      <c r="V152" s="44"/>
      <c r="W152" s="45"/>
    </row>
    <row r="153" spans="6:25" s="47" customFormat="1" ht="10.5" outlineLevel="3" x14ac:dyDescent="0.25">
      <c r="F153" s="48"/>
      <c r="G153" s="49"/>
      <c r="H153" s="50" t="str">
        <f>IF(AND(H152&lt;&gt;"Výkaz výměr:",I152=""),"Výkaz výměr:","")</f>
        <v>Výkaz výměr:</v>
      </c>
      <c r="I153" s="51" t="s">
        <v>335</v>
      </c>
      <c r="J153" s="52"/>
      <c r="K153" s="53"/>
      <c r="L153" s="54"/>
      <c r="M153" s="55"/>
      <c r="N153" s="56"/>
      <c r="O153" s="57"/>
      <c r="P153" s="58"/>
      <c r="Q153" s="56"/>
      <c r="R153" s="56"/>
      <c r="S153" s="56"/>
      <c r="T153" s="59" t="s">
        <v>3</v>
      </c>
      <c r="U153" s="56"/>
      <c r="V153" s="56"/>
      <c r="W153" s="60"/>
    </row>
    <row r="154" spans="6:25" s="47" customFormat="1" ht="10.5" outlineLevel="3" x14ac:dyDescent="0.25">
      <c r="F154" s="48"/>
      <c r="G154" s="49"/>
      <c r="H154" s="50" t="str">
        <f>IF(AND(H153&lt;&gt;"Výkaz výměr:",I153=""),"Výkaz výměr:","")</f>
        <v/>
      </c>
      <c r="I154" s="51" t="s">
        <v>691</v>
      </c>
      <c r="J154" s="52"/>
      <c r="K154" s="53"/>
      <c r="L154" s="54"/>
      <c r="M154" s="55">
        <v>1.61</v>
      </c>
      <c r="N154" s="56"/>
      <c r="O154" s="57"/>
      <c r="P154" s="58"/>
      <c r="Q154" s="56"/>
      <c r="R154" s="56"/>
      <c r="S154" s="56"/>
      <c r="T154" s="59" t="s">
        <v>3</v>
      </c>
      <c r="U154" s="56"/>
      <c r="V154" s="56"/>
      <c r="W154" s="60"/>
    </row>
    <row r="155" spans="6:25" s="38" customFormat="1" ht="12" outlineLevel="2" x14ac:dyDescent="0.3">
      <c r="F155" s="30">
        <v>24</v>
      </c>
      <c r="G155" s="31" t="s">
        <v>0</v>
      </c>
      <c r="H155" s="32" t="s">
        <v>210</v>
      </c>
      <c r="I155" s="33" t="s">
        <v>935</v>
      </c>
      <c r="J155" s="31" t="s">
        <v>6</v>
      </c>
      <c r="K155" s="34">
        <v>2.927</v>
      </c>
      <c r="L155" s="35">
        <v>0</v>
      </c>
      <c r="M155" s="34">
        <v>2.927</v>
      </c>
      <c r="N155" s="36">
        <v>276</v>
      </c>
      <c r="O155" s="37">
        <f>M155*N155</f>
        <v>807.85199999999998</v>
      </c>
      <c r="P155" s="37">
        <v>1</v>
      </c>
      <c r="Q155" s="37">
        <f>M155*P155</f>
        <v>2.927</v>
      </c>
      <c r="R155" s="37"/>
      <c r="S155" s="37">
        <f>M155*R155</f>
        <v>0</v>
      </c>
      <c r="T155" s="37">
        <v>21</v>
      </c>
      <c r="U155" s="37">
        <f>O155*T155/100</f>
        <v>169.64892</v>
      </c>
      <c r="V155" s="37">
        <f>U155+O155</f>
        <v>977.50091999999995</v>
      </c>
      <c r="W155" s="37" t="s">
        <v>1331</v>
      </c>
      <c r="X155" s="37"/>
      <c r="Y155" s="37">
        <v>1</v>
      </c>
    </row>
    <row r="156" spans="6:25" s="38" customFormat="1" ht="12" outlineLevel="2" x14ac:dyDescent="0.3">
      <c r="F156" s="39"/>
      <c r="G156" s="40"/>
      <c r="H156" s="191" t="s">
        <v>230</v>
      </c>
      <c r="I156" s="203"/>
      <c r="J156" s="203"/>
      <c r="K156" s="203"/>
      <c r="L156" s="203"/>
      <c r="M156" s="203"/>
      <c r="N156" s="203"/>
      <c r="O156" s="203"/>
      <c r="P156" s="42"/>
      <c r="Q156" s="43"/>
      <c r="R156" s="42"/>
      <c r="S156" s="43"/>
      <c r="T156" s="44"/>
      <c r="U156" s="44"/>
      <c r="V156" s="44"/>
      <c r="W156" s="45"/>
    </row>
    <row r="157" spans="6:25" s="38" customFormat="1" ht="6" customHeight="1" outlineLevel="2" x14ac:dyDescent="0.3">
      <c r="F157" s="39"/>
      <c r="G157" s="40"/>
      <c r="H157" s="41"/>
      <c r="I157" s="46"/>
      <c r="J157" s="46"/>
      <c r="K157" s="46"/>
      <c r="L157" s="46"/>
      <c r="M157" s="46"/>
      <c r="N157" s="46"/>
      <c r="O157" s="46"/>
      <c r="P157" s="42"/>
      <c r="Q157" s="43"/>
      <c r="R157" s="42"/>
      <c r="S157" s="43"/>
      <c r="T157" s="44"/>
      <c r="U157" s="44"/>
      <c r="V157" s="44"/>
      <c r="W157" s="45"/>
    </row>
    <row r="158" spans="6:25" s="47" customFormat="1" ht="10.5" outlineLevel="3" x14ac:dyDescent="0.25">
      <c r="F158" s="48"/>
      <c r="G158" s="49"/>
      <c r="H158" s="50" t="str">
        <f>IF(AND(H157&lt;&gt;"Výkaz výměr:",I157=""),"Výkaz výměr:","")</f>
        <v>Výkaz výměr:</v>
      </c>
      <c r="I158" s="51" t="s">
        <v>492</v>
      </c>
      <c r="J158" s="52"/>
      <c r="K158" s="53"/>
      <c r="L158" s="54"/>
      <c r="M158" s="55"/>
      <c r="N158" s="56"/>
      <c r="O158" s="57"/>
      <c r="P158" s="58"/>
      <c r="Q158" s="56"/>
      <c r="R158" s="56"/>
      <c r="S158" s="56"/>
      <c r="T158" s="59" t="s">
        <v>3</v>
      </c>
      <c r="U158" s="56"/>
      <c r="V158" s="56"/>
      <c r="W158" s="60"/>
    </row>
    <row r="159" spans="6:25" s="47" customFormat="1" ht="10.5" outlineLevel="3" x14ac:dyDescent="0.25">
      <c r="F159" s="48"/>
      <c r="G159" s="49"/>
      <c r="H159" s="50" t="str">
        <f>IF(AND(H158&lt;&gt;"Výkaz výměr:",I158=""),"Výkaz výměr:","")</f>
        <v/>
      </c>
      <c r="I159" s="51" t="s">
        <v>769</v>
      </c>
      <c r="J159" s="52"/>
      <c r="K159" s="53"/>
      <c r="L159" s="54"/>
      <c r="M159" s="55">
        <v>2.927</v>
      </c>
      <c r="N159" s="56"/>
      <c r="O159" s="57"/>
      <c r="P159" s="58"/>
      <c r="Q159" s="56"/>
      <c r="R159" s="56"/>
      <c r="S159" s="56"/>
      <c r="T159" s="59" t="s">
        <v>3</v>
      </c>
      <c r="U159" s="56"/>
      <c r="V159" s="56"/>
      <c r="W159" s="60"/>
    </row>
    <row r="160" spans="6:25" s="38" customFormat="1" ht="12" outlineLevel="2" x14ac:dyDescent="0.3">
      <c r="F160" s="30">
        <v>25</v>
      </c>
      <c r="G160" s="31" t="s">
        <v>0</v>
      </c>
      <c r="H160" s="32" t="s">
        <v>266</v>
      </c>
      <c r="I160" s="33" t="s">
        <v>1223</v>
      </c>
      <c r="J160" s="31" t="s">
        <v>9</v>
      </c>
      <c r="K160" s="34">
        <v>25.1</v>
      </c>
      <c r="L160" s="35">
        <v>0</v>
      </c>
      <c r="M160" s="34">
        <v>25.1</v>
      </c>
      <c r="N160" s="36">
        <v>66.5</v>
      </c>
      <c r="O160" s="37">
        <f>M160*N160</f>
        <v>1669.15</v>
      </c>
      <c r="P160" s="37">
        <v>0</v>
      </c>
      <c r="Q160" s="37">
        <f>M160*P160</f>
        <v>0</v>
      </c>
      <c r="R160" s="37"/>
      <c r="S160" s="37">
        <f>M160*R160</f>
        <v>0</v>
      </c>
      <c r="T160" s="37">
        <v>21</v>
      </c>
      <c r="U160" s="37">
        <f>O160*T160/100</f>
        <v>350.5215</v>
      </c>
      <c r="V160" s="37">
        <f>U160+O160</f>
        <v>2019.6715000000002</v>
      </c>
      <c r="W160" s="37" t="s">
        <v>1254</v>
      </c>
      <c r="X160" s="37"/>
      <c r="Y160" s="37">
        <v>1</v>
      </c>
    </row>
    <row r="161" spans="6:25" s="38" customFormat="1" ht="12" outlineLevel="2" x14ac:dyDescent="0.3">
      <c r="F161" s="39"/>
      <c r="G161" s="40"/>
      <c r="H161" s="191" t="s">
        <v>230</v>
      </c>
      <c r="I161" s="203"/>
      <c r="J161" s="203"/>
      <c r="K161" s="203"/>
      <c r="L161" s="203"/>
      <c r="M161" s="203"/>
      <c r="N161" s="203"/>
      <c r="O161" s="203"/>
      <c r="P161" s="42"/>
      <c r="Q161" s="43"/>
      <c r="R161" s="42"/>
      <c r="S161" s="43"/>
      <c r="T161" s="44"/>
      <c r="U161" s="44"/>
      <c r="V161" s="44"/>
      <c r="W161" s="45"/>
    </row>
    <row r="162" spans="6:25" s="38" customFormat="1" ht="6" customHeight="1" outlineLevel="2" x14ac:dyDescent="0.3">
      <c r="F162" s="39"/>
      <c r="G162" s="40"/>
      <c r="H162" s="41"/>
      <c r="I162" s="46"/>
      <c r="J162" s="46"/>
      <c r="K162" s="46"/>
      <c r="L162" s="46"/>
      <c r="M162" s="46"/>
      <c r="N162" s="46"/>
      <c r="O162" s="46"/>
      <c r="P162" s="42"/>
      <c r="Q162" s="43"/>
      <c r="R162" s="42"/>
      <c r="S162" s="43"/>
      <c r="T162" s="44"/>
      <c r="U162" s="44"/>
      <c r="V162" s="44"/>
      <c r="W162" s="45"/>
    </row>
    <row r="163" spans="6:25" s="47" customFormat="1" ht="10.5" outlineLevel="3" x14ac:dyDescent="0.25">
      <c r="F163" s="48"/>
      <c r="G163" s="49"/>
      <c r="H163" s="50" t="str">
        <f>IF(AND(H162&lt;&gt;"Výkaz výměr:",I162=""),"Výkaz výměr:","")</f>
        <v>Výkaz výměr:</v>
      </c>
      <c r="I163" s="51" t="s">
        <v>989</v>
      </c>
      <c r="J163" s="52"/>
      <c r="K163" s="53"/>
      <c r="L163" s="54"/>
      <c r="M163" s="55"/>
      <c r="N163" s="56"/>
      <c r="O163" s="57"/>
      <c r="P163" s="58"/>
      <c r="Q163" s="56"/>
      <c r="R163" s="56"/>
      <c r="S163" s="56"/>
      <c r="T163" s="59" t="s">
        <v>3</v>
      </c>
      <c r="U163" s="56"/>
      <c r="V163" s="56"/>
      <c r="W163" s="60"/>
    </row>
    <row r="164" spans="6:25" s="47" customFormat="1" ht="10.5" outlineLevel="3" x14ac:dyDescent="0.25">
      <c r="F164" s="48"/>
      <c r="G164" s="49"/>
      <c r="H164" s="50" t="str">
        <f>IF(AND(H163&lt;&gt;"Výkaz výměr:",I163=""),"Výkaz výměr:","")</f>
        <v/>
      </c>
      <c r="I164" s="51" t="s">
        <v>702</v>
      </c>
      <c r="J164" s="52"/>
      <c r="K164" s="53"/>
      <c r="L164" s="54"/>
      <c r="M164" s="55">
        <v>25.1</v>
      </c>
      <c r="N164" s="56"/>
      <c r="O164" s="57"/>
      <c r="P164" s="58"/>
      <c r="Q164" s="56"/>
      <c r="R164" s="56"/>
      <c r="S164" s="56"/>
      <c r="T164" s="59" t="s">
        <v>3</v>
      </c>
      <c r="U164" s="56"/>
      <c r="V164" s="56"/>
      <c r="W164" s="60"/>
    </row>
    <row r="165" spans="6:25" s="3" customFormat="1" ht="12.75" customHeight="1" outlineLevel="2" x14ac:dyDescent="0.25">
      <c r="F165" s="9"/>
      <c r="G165" s="10"/>
      <c r="H165" s="10"/>
      <c r="I165" s="11"/>
      <c r="J165" s="10"/>
      <c r="K165" s="12"/>
      <c r="L165" s="13"/>
      <c r="M165" s="12"/>
      <c r="N165" s="13"/>
      <c r="O165" s="14"/>
      <c r="P165" s="15"/>
      <c r="Q165" s="13"/>
      <c r="R165" s="13"/>
      <c r="S165" s="13"/>
      <c r="T165" s="16" t="s">
        <v>3</v>
      </c>
      <c r="U165" s="13"/>
      <c r="V165" s="13"/>
      <c r="W165" s="13"/>
    </row>
    <row r="166" spans="6:25" s="69" customFormat="1" ht="16.5" customHeight="1" outlineLevel="1" x14ac:dyDescent="0.3">
      <c r="F166" s="70"/>
      <c r="G166" s="71"/>
      <c r="H166" s="72"/>
      <c r="I166" s="72" t="s">
        <v>514</v>
      </c>
      <c r="J166" s="71"/>
      <c r="K166" s="73"/>
      <c r="L166" s="74"/>
      <c r="M166" s="73"/>
      <c r="N166" s="74"/>
      <c r="O166" s="75">
        <f>SUBTOTAL(9,O167:O228)</f>
        <v>233612.943</v>
      </c>
      <c r="P166" s="76"/>
      <c r="Q166" s="75">
        <f>SUBTOTAL(9,Q167:Q228)</f>
        <v>0.12958</v>
      </c>
      <c r="R166" s="74"/>
      <c r="S166" s="75">
        <f>SUBTOTAL(9,S167:S228)</f>
        <v>0</v>
      </c>
      <c r="T166" s="77"/>
      <c r="U166" s="75">
        <f>SUBTOTAL(9,U167:U228)</f>
        <v>49058.718029999996</v>
      </c>
      <c r="V166" s="75">
        <f>SUBTOTAL(9,V167:V228)</f>
        <v>282671.66103000002</v>
      </c>
      <c r="W166" s="78"/>
      <c r="Y166" s="75">
        <f>SUBTOTAL(9,Y167:Y228)</f>
        <v>12</v>
      </c>
    </row>
    <row r="167" spans="6:25" s="38" customFormat="1" ht="12" outlineLevel="2" x14ac:dyDescent="0.3">
      <c r="F167" s="30">
        <v>26</v>
      </c>
      <c r="G167" s="31" t="s">
        <v>0</v>
      </c>
      <c r="H167" s="32" t="s">
        <v>272</v>
      </c>
      <c r="I167" s="33" t="s">
        <v>1007</v>
      </c>
      <c r="J167" s="31" t="s">
        <v>13</v>
      </c>
      <c r="K167" s="34">
        <v>306.89999999999998</v>
      </c>
      <c r="L167" s="35">
        <v>0</v>
      </c>
      <c r="M167" s="34">
        <v>306.89999999999998</v>
      </c>
      <c r="N167" s="36">
        <v>15</v>
      </c>
      <c r="O167" s="37">
        <f>M167*N167</f>
        <v>4603.5</v>
      </c>
      <c r="P167" s="37">
        <v>0</v>
      </c>
      <c r="Q167" s="37">
        <f>M167*P167</f>
        <v>0</v>
      </c>
      <c r="R167" s="37"/>
      <c r="S167" s="37">
        <f>M167*R167</f>
        <v>0</v>
      </c>
      <c r="T167" s="37">
        <v>21</v>
      </c>
      <c r="U167" s="37">
        <f>O167*T167/100</f>
        <v>966.73500000000001</v>
      </c>
      <c r="V167" s="37">
        <f>U167+O167</f>
        <v>5570.2349999999997</v>
      </c>
      <c r="W167" s="37"/>
      <c r="X167" s="37"/>
      <c r="Y167" s="37">
        <v>1</v>
      </c>
    </row>
    <row r="168" spans="6:25" s="38" customFormat="1" ht="12" outlineLevel="2" x14ac:dyDescent="0.3">
      <c r="F168" s="39"/>
      <c r="G168" s="40"/>
      <c r="H168" s="191" t="s">
        <v>230</v>
      </c>
      <c r="I168" s="203"/>
      <c r="J168" s="203"/>
      <c r="K168" s="203"/>
      <c r="L168" s="203"/>
      <c r="M168" s="203"/>
      <c r="N168" s="203"/>
      <c r="O168" s="203"/>
      <c r="P168" s="42"/>
      <c r="Q168" s="43"/>
      <c r="R168" s="42"/>
      <c r="S168" s="43"/>
      <c r="T168" s="44"/>
      <c r="U168" s="44"/>
      <c r="V168" s="44"/>
      <c r="W168" s="45"/>
    </row>
    <row r="169" spans="6:25" s="38" customFormat="1" ht="6" customHeight="1" outlineLevel="2" x14ac:dyDescent="0.3">
      <c r="F169" s="39"/>
      <c r="G169" s="40"/>
      <c r="H169" s="41"/>
      <c r="I169" s="46"/>
      <c r="J169" s="46"/>
      <c r="K169" s="46"/>
      <c r="L169" s="46"/>
      <c r="M169" s="46"/>
      <c r="N169" s="46"/>
      <c r="O169" s="46"/>
      <c r="P169" s="42"/>
      <c r="Q169" s="43"/>
      <c r="R169" s="42"/>
      <c r="S169" s="43"/>
      <c r="T169" s="44"/>
      <c r="U169" s="44"/>
      <c r="V169" s="44"/>
      <c r="W169" s="45"/>
    </row>
    <row r="170" spans="6:25" s="47" customFormat="1" ht="10.5" outlineLevel="3" x14ac:dyDescent="0.25">
      <c r="F170" s="48"/>
      <c r="G170" s="49"/>
      <c r="H170" s="50" t="str">
        <f>IF(AND(H169&lt;&gt;"Výkaz výměr:",I169=""),"Výkaz výměr:","")</f>
        <v>Výkaz výměr:</v>
      </c>
      <c r="I170" s="51" t="s">
        <v>941</v>
      </c>
      <c r="J170" s="52"/>
      <c r="K170" s="53"/>
      <c r="L170" s="54"/>
      <c r="M170" s="55"/>
      <c r="N170" s="56"/>
      <c r="O170" s="57"/>
      <c r="P170" s="58"/>
      <c r="Q170" s="56"/>
      <c r="R170" s="56"/>
      <c r="S170" s="56"/>
      <c r="T170" s="59" t="s">
        <v>3</v>
      </c>
      <c r="U170" s="56"/>
      <c r="V170" s="56"/>
      <c r="W170" s="60"/>
    </row>
    <row r="171" spans="6:25" s="47" customFormat="1" ht="10.5" outlineLevel="3" x14ac:dyDescent="0.25">
      <c r="F171" s="48"/>
      <c r="G171" s="49"/>
      <c r="H171" s="50" t="str">
        <f>IF(AND(H170&lt;&gt;"Výkaz výměr:",I170=""),"Výkaz výměr:","")</f>
        <v/>
      </c>
      <c r="I171" s="51" t="s">
        <v>780</v>
      </c>
      <c r="J171" s="52"/>
      <c r="K171" s="53"/>
      <c r="L171" s="54"/>
      <c r="M171" s="55">
        <v>306.89999999999998</v>
      </c>
      <c r="N171" s="56"/>
      <c r="O171" s="57"/>
      <c r="P171" s="58"/>
      <c r="Q171" s="56"/>
      <c r="R171" s="56"/>
      <c r="S171" s="56"/>
      <c r="T171" s="59" t="s">
        <v>3</v>
      </c>
      <c r="U171" s="56"/>
      <c r="V171" s="56"/>
      <c r="W171" s="60"/>
    </row>
    <row r="172" spans="6:25" s="38" customFormat="1" ht="12" outlineLevel="2" x14ac:dyDescent="0.3">
      <c r="F172" s="30">
        <v>27</v>
      </c>
      <c r="G172" s="31" t="s">
        <v>0</v>
      </c>
      <c r="H172" s="32" t="s">
        <v>272</v>
      </c>
      <c r="I172" s="33" t="s">
        <v>1007</v>
      </c>
      <c r="J172" s="31" t="s">
        <v>13</v>
      </c>
      <c r="K172" s="34">
        <v>306.89999999999998</v>
      </c>
      <c r="L172" s="35">
        <v>0</v>
      </c>
      <c r="M172" s="34">
        <v>306.89999999999998</v>
      </c>
      <c r="N172" s="36">
        <v>15</v>
      </c>
      <c r="O172" s="37">
        <f>M172*N172</f>
        <v>4603.5</v>
      </c>
      <c r="P172" s="37">
        <v>0</v>
      </c>
      <c r="Q172" s="37">
        <f>M172*P172</f>
        <v>0</v>
      </c>
      <c r="R172" s="37"/>
      <c r="S172" s="37">
        <f>M172*R172</f>
        <v>0</v>
      </c>
      <c r="T172" s="37">
        <v>21</v>
      </c>
      <c r="U172" s="37">
        <f>O172*T172/100</f>
        <v>966.73500000000001</v>
      </c>
      <c r="V172" s="37">
        <f>U172+O172</f>
        <v>5570.2349999999997</v>
      </c>
      <c r="W172" s="37"/>
      <c r="X172" s="37"/>
      <c r="Y172" s="37">
        <v>1</v>
      </c>
    </row>
    <row r="173" spans="6:25" s="38" customFormat="1" ht="12" outlineLevel="2" x14ac:dyDescent="0.3">
      <c r="F173" s="39"/>
      <c r="G173" s="40"/>
      <c r="H173" s="191" t="s">
        <v>230</v>
      </c>
      <c r="I173" s="203"/>
      <c r="J173" s="203"/>
      <c r="K173" s="203"/>
      <c r="L173" s="203"/>
      <c r="M173" s="203"/>
      <c r="N173" s="203"/>
      <c r="O173" s="203"/>
      <c r="P173" s="42"/>
      <c r="Q173" s="43"/>
      <c r="R173" s="42"/>
      <c r="S173" s="43"/>
      <c r="T173" s="44"/>
      <c r="U173" s="44"/>
      <c r="V173" s="44"/>
      <c r="W173" s="45"/>
    </row>
    <row r="174" spans="6:25" s="38" customFormat="1" ht="6" customHeight="1" outlineLevel="2" x14ac:dyDescent="0.3">
      <c r="F174" s="39"/>
      <c r="G174" s="40"/>
      <c r="H174" s="41"/>
      <c r="I174" s="46"/>
      <c r="J174" s="46"/>
      <c r="K174" s="46"/>
      <c r="L174" s="46"/>
      <c r="M174" s="46"/>
      <c r="N174" s="46"/>
      <c r="O174" s="46"/>
      <c r="P174" s="42"/>
      <c r="Q174" s="43"/>
      <c r="R174" s="42"/>
      <c r="S174" s="43"/>
      <c r="T174" s="44"/>
      <c r="U174" s="44"/>
      <c r="V174" s="44"/>
      <c r="W174" s="45"/>
    </row>
    <row r="175" spans="6:25" s="47" customFormat="1" ht="10.5" outlineLevel="3" x14ac:dyDescent="0.25">
      <c r="F175" s="48"/>
      <c r="G175" s="49"/>
      <c r="H175" s="50" t="str">
        <f>IF(AND(H174&lt;&gt;"Výkaz výměr:",I174=""),"Výkaz výměr:","")</f>
        <v>Výkaz výměr:</v>
      </c>
      <c r="I175" s="51" t="s">
        <v>422</v>
      </c>
      <c r="J175" s="52"/>
      <c r="K175" s="53"/>
      <c r="L175" s="54"/>
      <c r="M175" s="55"/>
      <c r="N175" s="56"/>
      <c r="O175" s="57"/>
      <c r="P175" s="58"/>
      <c r="Q175" s="56"/>
      <c r="R175" s="56"/>
      <c r="S175" s="56"/>
      <c r="T175" s="59" t="s">
        <v>3</v>
      </c>
      <c r="U175" s="56"/>
      <c r="V175" s="56"/>
      <c r="W175" s="60"/>
    </row>
    <row r="176" spans="6:25" s="47" customFormat="1" ht="10.5" outlineLevel="3" x14ac:dyDescent="0.25">
      <c r="F176" s="48"/>
      <c r="G176" s="49"/>
      <c r="H176" s="50" t="str">
        <f>IF(AND(H175&lt;&gt;"Výkaz výměr:",I175=""),"Výkaz výměr:","")</f>
        <v/>
      </c>
      <c r="I176" s="51" t="s">
        <v>780</v>
      </c>
      <c r="J176" s="52"/>
      <c r="K176" s="53"/>
      <c r="L176" s="54"/>
      <c r="M176" s="55">
        <v>306.89999999999998</v>
      </c>
      <c r="N176" s="56"/>
      <c r="O176" s="57"/>
      <c r="P176" s="58"/>
      <c r="Q176" s="56"/>
      <c r="R176" s="56"/>
      <c r="S176" s="56"/>
      <c r="T176" s="59" t="s">
        <v>3</v>
      </c>
      <c r="U176" s="56"/>
      <c r="V176" s="56"/>
      <c r="W176" s="60"/>
    </row>
    <row r="177" spans="6:25" s="38" customFormat="1" ht="12" outlineLevel="2" x14ac:dyDescent="0.3">
      <c r="F177" s="30">
        <v>28</v>
      </c>
      <c r="G177" s="31" t="s">
        <v>0</v>
      </c>
      <c r="H177" s="32" t="s">
        <v>275</v>
      </c>
      <c r="I177" s="33" t="s">
        <v>1253</v>
      </c>
      <c r="J177" s="31" t="s">
        <v>13</v>
      </c>
      <c r="K177" s="34">
        <v>322.245</v>
      </c>
      <c r="L177" s="35">
        <v>0</v>
      </c>
      <c r="M177" s="34">
        <v>322.245</v>
      </c>
      <c r="N177" s="36">
        <v>21.4</v>
      </c>
      <c r="O177" s="37">
        <f>M177*N177</f>
        <v>6896.0429999999997</v>
      </c>
      <c r="P177" s="37">
        <v>0</v>
      </c>
      <c r="Q177" s="37">
        <f>M177*P177</f>
        <v>0</v>
      </c>
      <c r="R177" s="37"/>
      <c r="S177" s="37">
        <f>M177*R177</f>
        <v>0</v>
      </c>
      <c r="T177" s="37">
        <v>21</v>
      </c>
      <c r="U177" s="37">
        <f>O177*T177/100</f>
        <v>1448.16903</v>
      </c>
      <c r="V177" s="37">
        <f>U177+O177</f>
        <v>8344.2120299999988</v>
      </c>
      <c r="W177" s="37"/>
      <c r="X177" s="37"/>
      <c r="Y177" s="37">
        <v>1</v>
      </c>
    </row>
    <row r="178" spans="6:25" s="38" customFormat="1" ht="12" outlineLevel="2" x14ac:dyDescent="0.3">
      <c r="F178" s="39"/>
      <c r="G178" s="40"/>
      <c r="H178" s="191" t="s">
        <v>230</v>
      </c>
      <c r="I178" s="203"/>
      <c r="J178" s="203"/>
      <c r="K178" s="203"/>
      <c r="L178" s="203"/>
      <c r="M178" s="203"/>
      <c r="N178" s="203"/>
      <c r="O178" s="203"/>
      <c r="P178" s="42"/>
      <c r="Q178" s="43"/>
      <c r="R178" s="42"/>
      <c r="S178" s="43"/>
      <c r="T178" s="44"/>
      <c r="U178" s="44"/>
      <c r="V178" s="44"/>
      <c r="W178" s="45"/>
    </row>
    <row r="179" spans="6:25" s="38" customFormat="1" ht="6" customHeight="1" outlineLevel="2" x14ac:dyDescent="0.3">
      <c r="F179" s="39"/>
      <c r="G179" s="40"/>
      <c r="H179" s="41"/>
      <c r="I179" s="46"/>
      <c r="J179" s="46"/>
      <c r="K179" s="46"/>
      <c r="L179" s="46"/>
      <c r="M179" s="46"/>
      <c r="N179" s="46"/>
      <c r="O179" s="46"/>
      <c r="P179" s="42"/>
      <c r="Q179" s="43"/>
      <c r="R179" s="42"/>
      <c r="S179" s="43"/>
      <c r="T179" s="44"/>
      <c r="U179" s="44"/>
      <c r="V179" s="44"/>
      <c r="W179" s="45"/>
    </row>
    <row r="180" spans="6:25" s="47" customFormat="1" ht="10.5" outlineLevel="3" x14ac:dyDescent="0.25">
      <c r="F180" s="48"/>
      <c r="G180" s="49"/>
      <c r="H180" s="50" t="str">
        <f>IF(AND(H179&lt;&gt;"Výkaz výměr:",I179=""),"Výkaz výměr:","")</f>
        <v>Výkaz výměr:</v>
      </c>
      <c r="I180" s="51" t="s">
        <v>443</v>
      </c>
      <c r="J180" s="52"/>
      <c r="K180" s="53"/>
      <c r="L180" s="54"/>
      <c r="M180" s="55"/>
      <c r="N180" s="56"/>
      <c r="O180" s="57"/>
      <c r="P180" s="58"/>
      <c r="Q180" s="56"/>
      <c r="R180" s="56"/>
      <c r="S180" s="56"/>
      <c r="T180" s="59" t="s">
        <v>3</v>
      </c>
      <c r="U180" s="56"/>
      <c r="V180" s="56"/>
      <c r="W180" s="60"/>
    </row>
    <row r="181" spans="6:25" s="47" customFormat="1" ht="10.5" outlineLevel="3" x14ac:dyDescent="0.25">
      <c r="F181" s="48"/>
      <c r="G181" s="49"/>
      <c r="H181" s="50" t="str">
        <f>IF(AND(H180&lt;&gt;"Výkaz výměr:",I180=""),"Výkaz výměr:","")</f>
        <v/>
      </c>
      <c r="I181" s="51" t="s">
        <v>907</v>
      </c>
      <c r="J181" s="52"/>
      <c r="K181" s="53"/>
      <c r="L181" s="54"/>
      <c r="M181" s="55">
        <v>322.245</v>
      </c>
      <c r="N181" s="56"/>
      <c r="O181" s="57"/>
      <c r="P181" s="58"/>
      <c r="Q181" s="56"/>
      <c r="R181" s="56"/>
      <c r="S181" s="56"/>
      <c r="T181" s="59" t="s">
        <v>3</v>
      </c>
      <c r="U181" s="56"/>
      <c r="V181" s="56"/>
      <c r="W181" s="60"/>
    </row>
    <row r="182" spans="6:25" s="38" customFormat="1" ht="24" outlineLevel="2" x14ac:dyDescent="0.3">
      <c r="F182" s="30">
        <v>29</v>
      </c>
      <c r="G182" s="31" t="s">
        <v>0</v>
      </c>
      <c r="H182" s="32" t="s">
        <v>273</v>
      </c>
      <c r="I182" s="33" t="s">
        <v>1374</v>
      </c>
      <c r="J182" s="31" t="s">
        <v>13</v>
      </c>
      <c r="K182" s="34">
        <v>158</v>
      </c>
      <c r="L182" s="35">
        <v>0</v>
      </c>
      <c r="M182" s="34">
        <v>158</v>
      </c>
      <c r="N182" s="36">
        <v>74</v>
      </c>
      <c r="O182" s="37">
        <f>M182*N182</f>
        <v>11692</v>
      </c>
      <c r="P182" s="37">
        <v>3.0000000000000001E-5</v>
      </c>
      <c r="Q182" s="37">
        <f>M182*P182</f>
        <v>4.7400000000000003E-3</v>
      </c>
      <c r="R182" s="37"/>
      <c r="S182" s="37">
        <f>M182*R182</f>
        <v>0</v>
      </c>
      <c r="T182" s="37">
        <v>21</v>
      </c>
      <c r="U182" s="37">
        <f>O182*T182/100</f>
        <v>2455.3200000000002</v>
      </c>
      <c r="V182" s="37">
        <f>U182+O182</f>
        <v>14147.32</v>
      </c>
      <c r="W182" s="37"/>
      <c r="X182" s="37"/>
      <c r="Y182" s="37">
        <v>1</v>
      </c>
    </row>
    <row r="183" spans="6:25" s="38" customFormat="1" ht="12" outlineLevel="2" x14ac:dyDescent="0.3">
      <c r="F183" s="39"/>
      <c r="G183" s="40"/>
      <c r="H183" s="191" t="s">
        <v>230</v>
      </c>
      <c r="I183" s="203"/>
      <c r="J183" s="203"/>
      <c r="K183" s="203"/>
      <c r="L183" s="203"/>
      <c r="M183" s="203"/>
      <c r="N183" s="203"/>
      <c r="O183" s="203"/>
      <c r="P183" s="42"/>
      <c r="Q183" s="43"/>
      <c r="R183" s="42"/>
      <c r="S183" s="43"/>
      <c r="T183" s="44"/>
      <c r="U183" s="44"/>
      <c r="V183" s="44"/>
      <c r="W183" s="45"/>
    </row>
    <row r="184" spans="6:25" s="38" customFormat="1" ht="6" customHeight="1" outlineLevel="2" x14ac:dyDescent="0.3">
      <c r="F184" s="39"/>
      <c r="G184" s="40"/>
      <c r="H184" s="41"/>
      <c r="I184" s="46"/>
      <c r="J184" s="46"/>
      <c r="K184" s="46"/>
      <c r="L184" s="46"/>
      <c r="M184" s="46"/>
      <c r="N184" s="46"/>
      <c r="O184" s="46"/>
      <c r="P184" s="42"/>
      <c r="Q184" s="43"/>
      <c r="R184" s="42"/>
      <c r="S184" s="43"/>
      <c r="T184" s="44"/>
      <c r="U184" s="44"/>
      <c r="V184" s="44"/>
      <c r="W184" s="45"/>
    </row>
    <row r="185" spans="6:25" s="47" customFormat="1" ht="10.5" outlineLevel="3" x14ac:dyDescent="0.25">
      <c r="F185" s="48"/>
      <c r="G185" s="49"/>
      <c r="H185" s="50" t="str">
        <f>IF(AND(H184&lt;&gt;"Výkaz výměr:",I184=""),"Výkaz výměr:","")</f>
        <v>Výkaz výměr:</v>
      </c>
      <c r="I185" s="51" t="s">
        <v>355</v>
      </c>
      <c r="J185" s="52"/>
      <c r="K185" s="53"/>
      <c r="L185" s="54"/>
      <c r="M185" s="55"/>
      <c r="N185" s="56"/>
      <c r="O185" s="57"/>
      <c r="P185" s="58"/>
      <c r="Q185" s="56"/>
      <c r="R185" s="56"/>
      <c r="S185" s="56"/>
      <c r="T185" s="59" t="s">
        <v>3</v>
      </c>
      <c r="U185" s="56"/>
      <c r="V185" s="56"/>
      <c r="W185" s="60"/>
    </row>
    <row r="186" spans="6:25" s="47" customFormat="1" ht="10.5" outlineLevel="3" x14ac:dyDescent="0.25">
      <c r="F186" s="48"/>
      <c r="G186" s="49"/>
      <c r="H186" s="50" t="str">
        <f>IF(AND(H185&lt;&gt;"Výkaz výměr:",I185=""),"Výkaz výměr:","")</f>
        <v/>
      </c>
      <c r="I186" s="51" t="s">
        <v>631</v>
      </c>
      <c r="J186" s="52"/>
      <c r="K186" s="53"/>
      <c r="L186" s="54"/>
      <c r="M186" s="55">
        <v>158</v>
      </c>
      <c r="N186" s="56"/>
      <c r="O186" s="57"/>
      <c r="P186" s="58"/>
      <c r="Q186" s="56"/>
      <c r="R186" s="56"/>
      <c r="S186" s="56"/>
      <c r="T186" s="59" t="s">
        <v>3</v>
      </c>
      <c r="U186" s="56"/>
      <c r="V186" s="56"/>
      <c r="W186" s="60"/>
    </row>
    <row r="187" spans="6:25" s="38" customFormat="1" ht="12" outlineLevel="2" x14ac:dyDescent="0.3">
      <c r="F187" s="30">
        <v>30</v>
      </c>
      <c r="G187" s="31" t="s">
        <v>0</v>
      </c>
      <c r="H187" s="32" t="s">
        <v>276</v>
      </c>
      <c r="I187" s="33" t="s">
        <v>1356</v>
      </c>
      <c r="J187" s="31" t="s">
        <v>13</v>
      </c>
      <c r="K187" s="34">
        <v>524</v>
      </c>
      <c r="L187" s="35">
        <v>0</v>
      </c>
      <c r="M187" s="34">
        <v>524</v>
      </c>
      <c r="N187" s="36">
        <v>83</v>
      </c>
      <c r="O187" s="37">
        <f>M187*N187</f>
        <v>43492</v>
      </c>
      <c r="P187" s="37">
        <v>3.0000000000000001E-5</v>
      </c>
      <c r="Q187" s="37">
        <f>M187*P187</f>
        <v>1.5720000000000001E-2</v>
      </c>
      <c r="R187" s="37"/>
      <c r="S187" s="37">
        <f>M187*R187</f>
        <v>0</v>
      </c>
      <c r="T187" s="37">
        <v>21</v>
      </c>
      <c r="U187" s="37">
        <f>O187*T187/100</f>
        <v>9133.32</v>
      </c>
      <c r="V187" s="37">
        <f>U187+O187</f>
        <v>52625.32</v>
      </c>
      <c r="W187" s="37"/>
      <c r="X187" s="37"/>
      <c r="Y187" s="37">
        <v>1</v>
      </c>
    </row>
    <row r="188" spans="6:25" s="38" customFormat="1" ht="12" outlineLevel="2" x14ac:dyDescent="0.3">
      <c r="F188" s="39"/>
      <c r="G188" s="40"/>
      <c r="H188" s="191" t="s">
        <v>230</v>
      </c>
      <c r="I188" s="203"/>
      <c r="J188" s="203"/>
      <c r="K188" s="203"/>
      <c r="L188" s="203"/>
      <c r="M188" s="203"/>
      <c r="N188" s="203"/>
      <c r="O188" s="203"/>
      <c r="P188" s="42"/>
      <c r="Q188" s="43"/>
      <c r="R188" s="42"/>
      <c r="S188" s="43"/>
      <c r="T188" s="44"/>
      <c r="U188" s="44"/>
      <c r="V188" s="44"/>
      <c r="W188" s="45"/>
    </row>
    <row r="189" spans="6:25" s="38" customFormat="1" ht="6" customHeight="1" outlineLevel="2" x14ac:dyDescent="0.3">
      <c r="F189" s="39"/>
      <c r="G189" s="40"/>
      <c r="H189" s="41"/>
      <c r="I189" s="46"/>
      <c r="J189" s="46"/>
      <c r="K189" s="46"/>
      <c r="L189" s="46"/>
      <c r="M189" s="46"/>
      <c r="N189" s="46"/>
      <c r="O189" s="46"/>
      <c r="P189" s="42"/>
      <c r="Q189" s="43"/>
      <c r="R189" s="42"/>
      <c r="S189" s="43"/>
      <c r="T189" s="44"/>
      <c r="U189" s="44"/>
      <c r="V189" s="44"/>
      <c r="W189" s="45"/>
    </row>
    <row r="190" spans="6:25" s="47" customFormat="1" ht="10.5" outlineLevel="3" x14ac:dyDescent="0.25">
      <c r="F190" s="48"/>
      <c r="G190" s="49"/>
      <c r="H190" s="50" t="str">
        <f>IF(AND(H189&lt;&gt;"Výkaz výměr:",I189=""),"Výkaz výměr:","")</f>
        <v>Výkaz výměr:</v>
      </c>
      <c r="I190" s="51" t="s">
        <v>364</v>
      </c>
      <c r="J190" s="52"/>
      <c r="K190" s="53"/>
      <c r="L190" s="54"/>
      <c r="M190" s="55"/>
      <c r="N190" s="56"/>
      <c r="O190" s="57"/>
      <c r="P190" s="58"/>
      <c r="Q190" s="56"/>
      <c r="R190" s="56"/>
      <c r="S190" s="56"/>
      <c r="T190" s="59" t="s">
        <v>3</v>
      </c>
      <c r="U190" s="56"/>
      <c r="V190" s="56"/>
      <c r="W190" s="60"/>
    </row>
    <row r="191" spans="6:25" s="47" customFormat="1" ht="10.5" outlineLevel="3" x14ac:dyDescent="0.25">
      <c r="F191" s="48"/>
      <c r="G191" s="49"/>
      <c r="H191" s="50" t="str">
        <f>IF(AND(H190&lt;&gt;"Výkaz výměr:",I190=""),"Výkaz výměr:","")</f>
        <v/>
      </c>
      <c r="I191" s="51" t="s">
        <v>656</v>
      </c>
      <c r="J191" s="52"/>
      <c r="K191" s="53"/>
      <c r="L191" s="54"/>
      <c r="M191" s="55">
        <v>524</v>
      </c>
      <c r="N191" s="56"/>
      <c r="O191" s="57"/>
      <c r="P191" s="58"/>
      <c r="Q191" s="56"/>
      <c r="R191" s="56"/>
      <c r="S191" s="56"/>
      <c r="T191" s="59" t="s">
        <v>3</v>
      </c>
      <c r="U191" s="56"/>
      <c r="V191" s="56"/>
      <c r="W191" s="60"/>
    </row>
    <row r="192" spans="6:25" s="38" customFormat="1" ht="12" outlineLevel="2" x14ac:dyDescent="0.3">
      <c r="F192" s="30">
        <v>31</v>
      </c>
      <c r="G192" s="31" t="s">
        <v>0</v>
      </c>
      <c r="H192" s="32" t="s">
        <v>270</v>
      </c>
      <c r="I192" s="33" t="s">
        <v>1104</v>
      </c>
      <c r="J192" s="31" t="s">
        <v>13</v>
      </c>
      <c r="K192" s="34">
        <v>158</v>
      </c>
      <c r="L192" s="35">
        <v>0</v>
      </c>
      <c r="M192" s="34">
        <v>158</v>
      </c>
      <c r="N192" s="36">
        <v>39.799999999999997</v>
      </c>
      <c r="O192" s="37">
        <f>M192*N192</f>
        <v>6288.4</v>
      </c>
      <c r="P192" s="37">
        <v>0</v>
      </c>
      <c r="Q192" s="37">
        <f>M192*P192</f>
        <v>0</v>
      </c>
      <c r="R192" s="37"/>
      <c r="S192" s="37">
        <f>M192*R192</f>
        <v>0</v>
      </c>
      <c r="T192" s="37">
        <v>21</v>
      </c>
      <c r="U192" s="37">
        <f>O192*T192/100</f>
        <v>1320.5639999999999</v>
      </c>
      <c r="V192" s="37">
        <f>U192+O192</f>
        <v>7608.9639999999999</v>
      </c>
      <c r="W192" s="37"/>
      <c r="X192" s="37"/>
      <c r="Y192" s="37">
        <v>1</v>
      </c>
    </row>
    <row r="193" spans="6:25" s="38" customFormat="1" ht="12" outlineLevel="2" x14ac:dyDescent="0.3">
      <c r="F193" s="39"/>
      <c r="G193" s="40"/>
      <c r="H193" s="191" t="s">
        <v>230</v>
      </c>
      <c r="I193" s="203"/>
      <c r="J193" s="203"/>
      <c r="K193" s="203"/>
      <c r="L193" s="203"/>
      <c r="M193" s="203"/>
      <c r="N193" s="203"/>
      <c r="O193" s="203"/>
      <c r="P193" s="42"/>
      <c r="Q193" s="43"/>
      <c r="R193" s="42"/>
      <c r="S193" s="43"/>
      <c r="T193" s="44"/>
      <c r="U193" s="44"/>
      <c r="V193" s="44"/>
      <c r="W193" s="45"/>
    </row>
    <row r="194" spans="6:25" s="38" customFormat="1" ht="6" customHeight="1" outlineLevel="2" x14ac:dyDescent="0.3">
      <c r="F194" s="39"/>
      <c r="G194" s="40"/>
      <c r="H194" s="41"/>
      <c r="I194" s="46"/>
      <c r="J194" s="46"/>
      <c r="K194" s="46"/>
      <c r="L194" s="46"/>
      <c r="M194" s="46"/>
      <c r="N194" s="46"/>
      <c r="O194" s="46"/>
      <c r="P194" s="42"/>
      <c r="Q194" s="43"/>
      <c r="R194" s="42"/>
      <c r="S194" s="43"/>
      <c r="T194" s="44"/>
      <c r="U194" s="44"/>
      <c r="V194" s="44"/>
      <c r="W194" s="45"/>
    </row>
    <row r="195" spans="6:25" s="47" customFormat="1" ht="10.5" outlineLevel="3" x14ac:dyDescent="0.25">
      <c r="F195" s="48"/>
      <c r="G195" s="49"/>
      <c r="H195" s="50" t="str">
        <f>IF(AND(H194&lt;&gt;"Výkaz výměr:",I194=""),"Výkaz výměr:","")</f>
        <v>Výkaz výměr:</v>
      </c>
      <c r="I195" s="51" t="s">
        <v>79</v>
      </c>
      <c r="J195" s="52"/>
      <c r="K195" s="53"/>
      <c r="L195" s="54"/>
      <c r="M195" s="55"/>
      <c r="N195" s="56"/>
      <c r="O195" s="57"/>
      <c r="P195" s="58"/>
      <c r="Q195" s="56"/>
      <c r="R195" s="56"/>
      <c r="S195" s="56"/>
      <c r="T195" s="59" t="s">
        <v>3</v>
      </c>
      <c r="U195" s="56"/>
      <c r="V195" s="56"/>
      <c r="W195" s="60"/>
    </row>
    <row r="196" spans="6:25" s="47" customFormat="1" ht="10.5" outlineLevel="3" x14ac:dyDescent="0.25">
      <c r="F196" s="48"/>
      <c r="G196" s="49"/>
      <c r="H196" s="50" t="str">
        <f>IF(AND(H195&lt;&gt;"Výkaz výměr:",I195=""),"Výkaz výměr:","")</f>
        <v/>
      </c>
      <c r="I196" s="51" t="s">
        <v>631</v>
      </c>
      <c r="J196" s="52"/>
      <c r="K196" s="53"/>
      <c r="L196" s="54"/>
      <c r="M196" s="55">
        <v>158</v>
      </c>
      <c r="N196" s="56"/>
      <c r="O196" s="57"/>
      <c r="P196" s="58"/>
      <c r="Q196" s="56"/>
      <c r="R196" s="56"/>
      <c r="S196" s="56"/>
      <c r="T196" s="59" t="s">
        <v>3</v>
      </c>
      <c r="U196" s="56"/>
      <c r="V196" s="56"/>
      <c r="W196" s="60"/>
    </row>
    <row r="197" spans="6:25" s="38" customFormat="1" ht="12" outlineLevel="2" x14ac:dyDescent="0.3">
      <c r="F197" s="30">
        <v>32</v>
      </c>
      <c r="G197" s="31" t="s">
        <v>0</v>
      </c>
      <c r="H197" s="32" t="s">
        <v>281</v>
      </c>
      <c r="I197" s="33" t="s">
        <v>619</v>
      </c>
      <c r="J197" s="31" t="s">
        <v>9</v>
      </c>
      <c r="K197" s="34">
        <v>170.5</v>
      </c>
      <c r="L197" s="35">
        <v>0</v>
      </c>
      <c r="M197" s="34">
        <v>170.5</v>
      </c>
      <c r="N197" s="36">
        <v>103</v>
      </c>
      <c r="O197" s="37">
        <f>M197*N197</f>
        <v>17561.5</v>
      </c>
      <c r="P197" s="37">
        <v>0</v>
      </c>
      <c r="Q197" s="37">
        <f>M197*P197</f>
        <v>0</v>
      </c>
      <c r="R197" s="37"/>
      <c r="S197" s="37">
        <f>M197*R197</f>
        <v>0</v>
      </c>
      <c r="T197" s="37">
        <v>21</v>
      </c>
      <c r="U197" s="37">
        <f>O197*T197/100</f>
        <v>3687.915</v>
      </c>
      <c r="V197" s="37">
        <f>U197+O197</f>
        <v>21249.415000000001</v>
      </c>
      <c r="W197" s="37"/>
      <c r="X197" s="37"/>
      <c r="Y197" s="37">
        <v>1</v>
      </c>
    </row>
    <row r="198" spans="6:25" s="38" customFormat="1" ht="12" outlineLevel="2" x14ac:dyDescent="0.3">
      <c r="F198" s="39"/>
      <c r="G198" s="40"/>
      <c r="H198" s="191" t="s">
        <v>230</v>
      </c>
      <c r="I198" s="203"/>
      <c r="J198" s="203"/>
      <c r="K198" s="203"/>
      <c r="L198" s="203"/>
      <c r="M198" s="203"/>
      <c r="N198" s="203"/>
      <c r="O198" s="203"/>
      <c r="P198" s="42"/>
      <c r="Q198" s="43"/>
      <c r="R198" s="42"/>
      <c r="S198" s="43"/>
      <c r="T198" s="44"/>
      <c r="U198" s="44"/>
      <c r="V198" s="44"/>
      <c r="W198" s="45"/>
    </row>
    <row r="199" spans="6:25" s="38" customFormat="1" ht="6" customHeight="1" outlineLevel="2" x14ac:dyDescent="0.3">
      <c r="F199" s="39"/>
      <c r="G199" s="40"/>
      <c r="H199" s="41"/>
      <c r="I199" s="46"/>
      <c r="J199" s="46"/>
      <c r="K199" s="46"/>
      <c r="L199" s="46"/>
      <c r="M199" s="46"/>
      <c r="N199" s="46"/>
      <c r="O199" s="46"/>
      <c r="P199" s="42"/>
      <c r="Q199" s="43"/>
      <c r="R199" s="42"/>
      <c r="S199" s="43"/>
      <c r="T199" s="44"/>
      <c r="U199" s="44"/>
      <c r="V199" s="44"/>
      <c r="W199" s="45"/>
    </row>
    <row r="200" spans="6:25" s="47" customFormat="1" ht="10.5" outlineLevel="3" x14ac:dyDescent="0.25">
      <c r="F200" s="48"/>
      <c r="G200" s="49"/>
      <c r="H200" s="50" t="str">
        <f>IF(AND(H199&lt;&gt;"Výkaz výměr:",I199=""),"Výkaz výměr:","")</f>
        <v>Výkaz výměr:</v>
      </c>
      <c r="I200" s="51" t="s">
        <v>460</v>
      </c>
      <c r="J200" s="52"/>
      <c r="K200" s="53"/>
      <c r="L200" s="54"/>
      <c r="M200" s="55"/>
      <c r="N200" s="56"/>
      <c r="O200" s="57"/>
      <c r="P200" s="58"/>
      <c r="Q200" s="56"/>
      <c r="R200" s="56"/>
      <c r="S200" s="56"/>
      <c r="T200" s="59" t="s">
        <v>3</v>
      </c>
      <c r="U200" s="56"/>
      <c r="V200" s="56"/>
      <c r="W200" s="60"/>
    </row>
    <row r="201" spans="6:25" s="47" customFormat="1" ht="10.5" outlineLevel="3" x14ac:dyDescent="0.25">
      <c r="F201" s="48"/>
      <c r="G201" s="49"/>
      <c r="H201" s="50" t="str">
        <f>IF(AND(H200&lt;&gt;"Výkaz výměr:",I200=""),"Výkaz výměr:","")</f>
        <v/>
      </c>
      <c r="I201" s="51" t="s">
        <v>762</v>
      </c>
      <c r="J201" s="52"/>
      <c r="K201" s="53"/>
      <c r="L201" s="54"/>
      <c r="M201" s="55">
        <v>170.5</v>
      </c>
      <c r="N201" s="56"/>
      <c r="O201" s="57"/>
      <c r="P201" s="58"/>
      <c r="Q201" s="56"/>
      <c r="R201" s="56"/>
      <c r="S201" s="56"/>
      <c r="T201" s="59" t="s">
        <v>3</v>
      </c>
      <c r="U201" s="56"/>
      <c r="V201" s="56"/>
      <c r="W201" s="60"/>
    </row>
    <row r="202" spans="6:25" s="38" customFormat="1" ht="12" outlineLevel="2" x14ac:dyDescent="0.3">
      <c r="F202" s="30">
        <v>33</v>
      </c>
      <c r="G202" s="31" t="s">
        <v>0</v>
      </c>
      <c r="H202" s="32" t="s">
        <v>269</v>
      </c>
      <c r="I202" s="33" t="s">
        <v>1140</v>
      </c>
      <c r="J202" s="31" t="s">
        <v>13</v>
      </c>
      <c r="K202" s="34">
        <v>682</v>
      </c>
      <c r="L202" s="35">
        <v>0</v>
      </c>
      <c r="M202" s="34">
        <v>682</v>
      </c>
      <c r="N202" s="36">
        <v>28.8</v>
      </c>
      <c r="O202" s="37">
        <f>M202*N202</f>
        <v>19641.600000000002</v>
      </c>
      <c r="P202" s="37">
        <v>1.2999999999999999E-4</v>
      </c>
      <c r="Q202" s="37">
        <f>M202*P202</f>
        <v>8.8659999999999989E-2</v>
      </c>
      <c r="R202" s="37"/>
      <c r="S202" s="37">
        <f>M202*R202</f>
        <v>0</v>
      </c>
      <c r="T202" s="37">
        <v>21</v>
      </c>
      <c r="U202" s="37">
        <f>O202*T202/100</f>
        <v>4124.7360000000008</v>
      </c>
      <c r="V202" s="37">
        <f>U202+O202</f>
        <v>23766.336000000003</v>
      </c>
      <c r="W202" s="37" t="s">
        <v>1386</v>
      </c>
      <c r="X202" s="37"/>
      <c r="Y202" s="37">
        <v>1</v>
      </c>
    </row>
    <row r="203" spans="6:25" s="38" customFormat="1" ht="12" outlineLevel="2" x14ac:dyDescent="0.3">
      <c r="F203" s="39"/>
      <c r="G203" s="40"/>
      <c r="H203" s="191" t="s">
        <v>230</v>
      </c>
      <c r="I203" s="203"/>
      <c r="J203" s="203"/>
      <c r="K203" s="203"/>
      <c r="L203" s="203"/>
      <c r="M203" s="203"/>
      <c r="N203" s="203"/>
      <c r="O203" s="203"/>
      <c r="P203" s="42"/>
      <c r="Q203" s="43"/>
      <c r="R203" s="42"/>
      <c r="S203" s="43"/>
      <c r="T203" s="44"/>
      <c r="U203" s="44"/>
      <c r="V203" s="44"/>
      <c r="W203" s="45"/>
    </row>
    <row r="204" spans="6:25" s="38" customFormat="1" ht="6" customHeight="1" outlineLevel="2" x14ac:dyDescent="0.3">
      <c r="F204" s="39"/>
      <c r="G204" s="40"/>
      <c r="H204" s="41"/>
      <c r="I204" s="46"/>
      <c r="J204" s="46"/>
      <c r="K204" s="46"/>
      <c r="L204" s="46"/>
      <c r="M204" s="46"/>
      <c r="N204" s="46"/>
      <c r="O204" s="46"/>
      <c r="P204" s="42"/>
      <c r="Q204" s="43"/>
      <c r="R204" s="42"/>
      <c r="S204" s="43"/>
      <c r="T204" s="44"/>
      <c r="U204" s="44"/>
      <c r="V204" s="44"/>
      <c r="W204" s="45"/>
    </row>
    <row r="205" spans="6:25" s="47" customFormat="1" ht="10.5" outlineLevel="3" x14ac:dyDescent="0.25">
      <c r="F205" s="48"/>
      <c r="G205" s="49"/>
      <c r="H205" s="50" t="str">
        <f>IF(AND(H204&lt;&gt;"Výkaz výměr:",I204=""),"Výkaz výměr:","")</f>
        <v>Výkaz výměr:</v>
      </c>
      <c r="I205" s="51" t="s">
        <v>354</v>
      </c>
      <c r="J205" s="52"/>
      <c r="K205" s="53"/>
      <c r="L205" s="54"/>
      <c r="M205" s="55"/>
      <c r="N205" s="56"/>
      <c r="O205" s="57"/>
      <c r="P205" s="58"/>
      <c r="Q205" s="56"/>
      <c r="R205" s="56"/>
      <c r="S205" s="56"/>
      <c r="T205" s="59" t="s">
        <v>3</v>
      </c>
      <c r="U205" s="56"/>
      <c r="V205" s="56"/>
      <c r="W205" s="60"/>
    </row>
    <row r="206" spans="6:25" s="47" customFormat="1" ht="10.5" outlineLevel="3" x14ac:dyDescent="0.25">
      <c r="F206" s="48"/>
      <c r="G206" s="49"/>
      <c r="H206" s="50" t="str">
        <f>IF(AND(H205&lt;&gt;"Výkaz výměr:",I205=""),"Výkaz výměr:","")</f>
        <v/>
      </c>
      <c r="I206" s="51" t="s">
        <v>659</v>
      </c>
      <c r="J206" s="52"/>
      <c r="K206" s="53"/>
      <c r="L206" s="54"/>
      <c r="M206" s="55">
        <v>682</v>
      </c>
      <c r="N206" s="56"/>
      <c r="O206" s="57"/>
      <c r="P206" s="58"/>
      <c r="Q206" s="56"/>
      <c r="R206" s="56"/>
      <c r="S206" s="56"/>
      <c r="T206" s="59" t="s">
        <v>3</v>
      </c>
      <c r="U206" s="56"/>
      <c r="V206" s="56"/>
      <c r="W206" s="60"/>
    </row>
    <row r="207" spans="6:25" s="38" customFormat="1" ht="12" outlineLevel="2" x14ac:dyDescent="0.3">
      <c r="F207" s="30">
        <v>34</v>
      </c>
      <c r="G207" s="31" t="s">
        <v>0</v>
      </c>
      <c r="H207" s="32" t="s">
        <v>279</v>
      </c>
      <c r="I207" s="33" t="s">
        <v>1019</v>
      </c>
      <c r="J207" s="31" t="s">
        <v>13</v>
      </c>
      <c r="K207" s="34">
        <v>158</v>
      </c>
      <c r="L207" s="35">
        <v>0</v>
      </c>
      <c r="M207" s="34">
        <v>158</v>
      </c>
      <c r="N207" s="36">
        <v>21</v>
      </c>
      <c r="O207" s="37">
        <f>M207*N207</f>
        <v>3318</v>
      </c>
      <c r="P207" s="37">
        <v>0</v>
      </c>
      <c r="Q207" s="37">
        <f>M207*P207</f>
        <v>0</v>
      </c>
      <c r="R207" s="37"/>
      <c r="S207" s="37">
        <f>M207*R207</f>
        <v>0</v>
      </c>
      <c r="T207" s="37">
        <v>21</v>
      </c>
      <c r="U207" s="37">
        <f>O207*T207/100</f>
        <v>696.78</v>
      </c>
      <c r="V207" s="37">
        <f>U207+O207</f>
        <v>4014.7799999999997</v>
      </c>
      <c r="W207" s="37"/>
      <c r="X207" s="37"/>
      <c r="Y207" s="37">
        <v>1</v>
      </c>
    </row>
    <row r="208" spans="6:25" s="38" customFormat="1" ht="12" outlineLevel="2" x14ac:dyDescent="0.3">
      <c r="F208" s="39"/>
      <c r="G208" s="40"/>
      <c r="H208" s="191" t="s">
        <v>230</v>
      </c>
      <c r="I208" s="203"/>
      <c r="J208" s="203"/>
      <c r="K208" s="203"/>
      <c r="L208" s="203"/>
      <c r="M208" s="203"/>
      <c r="N208" s="203"/>
      <c r="O208" s="203"/>
      <c r="P208" s="42"/>
      <c r="Q208" s="43"/>
      <c r="R208" s="42"/>
      <c r="S208" s="43"/>
      <c r="T208" s="44"/>
      <c r="U208" s="44"/>
      <c r="V208" s="44"/>
      <c r="W208" s="45"/>
    </row>
    <row r="209" spans="6:25" s="38" customFormat="1" ht="6" customHeight="1" outlineLevel="2" x14ac:dyDescent="0.3">
      <c r="F209" s="39"/>
      <c r="G209" s="40"/>
      <c r="H209" s="41"/>
      <c r="I209" s="46"/>
      <c r="J209" s="46"/>
      <c r="K209" s="46"/>
      <c r="L209" s="46"/>
      <c r="M209" s="46"/>
      <c r="N209" s="46"/>
      <c r="O209" s="46"/>
      <c r="P209" s="42"/>
      <c r="Q209" s="43"/>
      <c r="R209" s="42"/>
      <c r="S209" s="43"/>
      <c r="T209" s="44"/>
      <c r="U209" s="44"/>
      <c r="V209" s="44"/>
      <c r="W209" s="45"/>
    </row>
    <row r="210" spans="6:25" s="47" customFormat="1" ht="10.5" outlineLevel="3" x14ac:dyDescent="0.25">
      <c r="F210" s="48"/>
      <c r="G210" s="49"/>
      <c r="H210" s="50" t="str">
        <f>IF(AND(H209&lt;&gt;"Výkaz výměr:",I209=""),"Výkaz výměr:","")</f>
        <v>Výkaz výměr:</v>
      </c>
      <c r="I210" s="51" t="s">
        <v>79</v>
      </c>
      <c r="J210" s="52"/>
      <c r="K210" s="53"/>
      <c r="L210" s="54"/>
      <c r="M210" s="55"/>
      <c r="N210" s="56"/>
      <c r="O210" s="57"/>
      <c r="P210" s="58"/>
      <c r="Q210" s="56"/>
      <c r="R210" s="56"/>
      <c r="S210" s="56"/>
      <c r="T210" s="59" t="s">
        <v>3</v>
      </c>
      <c r="U210" s="56"/>
      <c r="V210" s="56"/>
      <c r="W210" s="60"/>
    </row>
    <row r="211" spans="6:25" s="47" customFormat="1" ht="10.5" outlineLevel="3" x14ac:dyDescent="0.25">
      <c r="F211" s="48"/>
      <c r="G211" s="49"/>
      <c r="H211" s="50" t="str">
        <f>IF(AND(H210&lt;&gt;"Výkaz výměr:",I210=""),"Výkaz výměr:","")</f>
        <v/>
      </c>
      <c r="I211" s="51" t="s">
        <v>631</v>
      </c>
      <c r="J211" s="52"/>
      <c r="K211" s="53"/>
      <c r="L211" s="54"/>
      <c r="M211" s="55">
        <v>158</v>
      </c>
      <c r="N211" s="56"/>
      <c r="O211" s="57"/>
      <c r="P211" s="58"/>
      <c r="Q211" s="56"/>
      <c r="R211" s="56"/>
      <c r="S211" s="56"/>
      <c r="T211" s="59" t="s">
        <v>3</v>
      </c>
      <c r="U211" s="56"/>
      <c r="V211" s="56"/>
      <c r="W211" s="60"/>
    </row>
    <row r="212" spans="6:25" s="38" customFormat="1" ht="24" outlineLevel="2" x14ac:dyDescent="0.3">
      <c r="F212" s="30">
        <v>35</v>
      </c>
      <c r="G212" s="31" t="s">
        <v>0</v>
      </c>
      <c r="H212" s="32" t="s">
        <v>274</v>
      </c>
      <c r="I212" s="33" t="s">
        <v>1375</v>
      </c>
      <c r="J212" s="31" t="s">
        <v>13</v>
      </c>
      <c r="K212" s="34">
        <v>682</v>
      </c>
      <c r="L212" s="35">
        <v>0</v>
      </c>
      <c r="M212" s="34">
        <v>682</v>
      </c>
      <c r="N212" s="36">
        <v>99</v>
      </c>
      <c r="O212" s="37">
        <f>M212*N212</f>
        <v>67518</v>
      </c>
      <c r="P212" s="37">
        <v>3.0000000000000001E-5</v>
      </c>
      <c r="Q212" s="37">
        <f>M212*P212</f>
        <v>2.0459999999999999E-2</v>
      </c>
      <c r="R212" s="37"/>
      <c r="S212" s="37">
        <f>M212*R212</f>
        <v>0</v>
      </c>
      <c r="T212" s="37">
        <v>21</v>
      </c>
      <c r="U212" s="37">
        <f>O212*T212/100</f>
        <v>14178.78</v>
      </c>
      <c r="V212" s="37">
        <f>U212+O212</f>
        <v>81696.78</v>
      </c>
      <c r="W212" s="37"/>
      <c r="X212" s="37"/>
      <c r="Y212" s="37">
        <v>1</v>
      </c>
    </row>
    <row r="213" spans="6:25" s="38" customFormat="1" ht="12" outlineLevel="2" x14ac:dyDescent="0.3">
      <c r="F213" s="39"/>
      <c r="G213" s="40"/>
      <c r="H213" s="191" t="s">
        <v>230</v>
      </c>
      <c r="I213" s="203"/>
      <c r="J213" s="203"/>
      <c r="K213" s="203"/>
      <c r="L213" s="203"/>
      <c r="M213" s="203"/>
      <c r="N213" s="203"/>
      <c r="O213" s="203"/>
      <c r="P213" s="42"/>
      <c r="Q213" s="43"/>
      <c r="R213" s="42"/>
      <c r="S213" s="43"/>
      <c r="T213" s="44"/>
      <c r="U213" s="44"/>
      <c r="V213" s="44"/>
      <c r="W213" s="45"/>
    </row>
    <row r="214" spans="6:25" s="38" customFormat="1" ht="6" customHeight="1" outlineLevel="2" x14ac:dyDescent="0.3">
      <c r="F214" s="39"/>
      <c r="G214" s="40"/>
      <c r="H214" s="41"/>
      <c r="I214" s="46"/>
      <c r="J214" s="46"/>
      <c r="K214" s="46"/>
      <c r="L214" s="46"/>
      <c r="M214" s="46"/>
      <c r="N214" s="46"/>
      <c r="O214" s="46"/>
      <c r="P214" s="42"/>
      <c r="Q214" s="43"/>
      <c r="R214" s="42"/>
      <c r="S214" s="43"/>
      <c r="T214" s="44"/>
      <c r="U214" s="44"/>
      <c r="V214" s="44"/>
      <c r="W214" s="45"/>
    </row>
    <row r="215" spans="6:25" s="47" customFormat="1" ht="10.5" outlineLevel="3" x14ac:dyDescent="0.25">
      <c r="F215" s="48"/>
      <c r="G215" s="49"/>
      <c r="H215" s="50" t="str">
        <f>IF(AND(H214&lt;&gt;"Výkaz výměr:",I214=""),"Výkaz výměr:","")</f>
        <v>Výkaz výměr:</v>
      </c>
      <c r="I215" s="51" t="s">
        <v>477</v>
      </c>
      <c r="J215" s="52"/>
      <c r="K215" s="53"/>
      <c r="L215" s="54"/>
      <c r="M215" s="55"/>
      <c r="N215" s="56"/>
      <c r="O215" s="57"/>
      <c r="P215" s="58"/>
      <c r="Q215" s="56"/>
      <c r="R215" s="56"/>
      <c r="S215" s="56"/>
      <c r="T215" s="59" t="s">
        <v>3</v>
      </c>
      <c r="U215" s="56"/>
      <c r="V215" s="56"/>
      <c r="W215" s="60"/>
    </row>
    <row r="216" spans="6:25" s="47" customFormat="1" ht="10.5" outlineLevel="3" x14ac:dyDescent="0.25">
      <c r="F216" s="48"/>
      <c r="G216" s="49"/>
      <c r="H216" s="50" t="str">
        <f>IF(AND(H215&lt;&gt;"Výkaz výměr:",I215=""),"Výkaz výměr:","")</f>
        <v/>
      </c>
      <c r="I216" s="51" t="s">
        <v>513</v>
      </c>
      <c r="J216" s="52"/>
      <c r="K216" s="53"/>
      <c r="L216" s="54"/>
      <c r="M216" s="55"/>
      <c r="N216" s="56"/>
      <c r="O216" s="57"/>
      <c r="P216" s="58"/>
      <c r="Q216" s="56"/>
      <c r="R216" s="56"/>
      <c r="S216" s="56"/>
      <c r="T216" s="59" t="s">
        <v>3</v>
      </c>
      <c r="U216" s="56"/>
      <c r="V216" s="56"/>
      <c r="W216" s="60"/>
    </row>
    <row r="217" spans="6:25" s="47" customFormat="1" ht="10.5" outlineLevel="3" x14ac:dyDescent="0.25">
      <c r="F217" s="48"/>
      <c r="G217" s="49"/>
      <c r="H217" s="50" t="str">
        <f>IF(AND(H216&lt;&gt;"Výkaz výměr:",I216=""),"Výkaz výměr:","")</f>
        <v/>
      </c>
      <c r="I217" s="51" t="s">
        <v>659</v>
      </c>
      <c r="J217" s="52"/>
      <c r="K217" s="53"/>
      <c r="L217" s="54"/>
      <c r="M217" s="55">
        <v>682</v>
      </c>
      <c r="N217" s="56"/>
      <c r="O217" s="57"/>
      <c r="P217" s="58"/>
      <c r="Q217" s="56"/>
      <c r="R217" s="56"/>
      <c r="S217" s="56"/>
      <c r="T217" s="59" t="s">
        <v>3</v>
      </c>
      <c r="U217" s="56"/>
      <c r="V217" s="56"/>
      <c r="W217" s="60"/>
    </row>
    <row r="218" spans="6:25" s="38" customFormat="1" ht="12" outlineLevel="2" x14ac:dyDescent="0.3">
      <c r="F218" s="30">
        <v>36</v>
      </c>
      <c r="G218" s="31" t="s">
        <v>0</v>
      </c>
      <c r="H218" s="32" t="s">
        <v>271</v>
      </c>
      <c r="I218" s="33" t="s">
        <v>1191</v>
      </c>
      <c r="J218" s="31" t="s">
        <v>13</v>
      </c>
      <c r="K218" s="34">
        <v>524</v>
      </c>
      <c r="L218" s="35">
        <v>0</v>
      </c>
      <c r="M218" s="34">
        <v>524</v>
      </c>
      <c r="N218" s="36">
        <v>62.5</v>
      </c>
      <c r="O218" s="37">
        <f>M218*N218</f>
        <v>32750</v>
      </c>
      <c r="P218" s="37">
        <v>0</v>
      </c>
      <c r="Q218" s="37">
        <f>M218*P218</f>
        <v>0</v>
      </c>
      <c r="R218" s="37"/>
      <c r="S218" s="37">
        <f>M218*R218</f>
        <v>0</v>
      </c>
      <c r="T218" s="37">
        <v>21</v>
      </c>
      <c r="U218" s="37">
        <f>O218*T218/100</f>
        <v>6877.5</v>
      </c>
      <c r="V218" s="37">
        <f>U218+O218</f>
        <v>39627.5</v>
      </c>
      <c r="W218" s="37"/>
      <c r="X218" s="37"/>
      <c r="Y218" s="37">
        <v>1</v>
      </c>
    </row>
    <row r="219" spans="6:25" s="38" customFormat="1" ht="12" outlineLevel="2" x14ac:dyDescent="0.3">
      <c r="F219" s="39"/>
      <c r="G219" s="40"/>
      <c r="H219" s="191" t="s">
        <v>230</v>
      </c>
      <c r="I219" s="203"/>
      <c r="J219" s="203"/>
      <c r="K219" s="203"/>
      <c r="L219" s="203"/>
      <c r="M219" s="203"/>
      <c r="N219" s="203"/>
      <c r="O219" s="203"/>
      <c r="P219" s="42"/>
      <c r="Q219" s="43"/>
      <c r="R219" s="42"/>
      <c r="S219" s="43"/>
      <c r="T219" s="44"/>
      <c r="U219" s="44"/>
      <c r="V219" s="44"/>
      <c r="W219" s="45"/>
    </row>
    <row r="220" spans="6:25" s="38" customFormat="1" ht="6" customHeight="1" outlineLevel="2" x14ac:dyDescent="0.3">
      <c r="F220" s="39"/>
      <c r="G220" s="40"/>
      <c r="H220" s="41"/>
      <c r="I220" s="46"/>
      <c r="J220" s="46"/>
      <c r="K220" s="46"/>
      <c r="L220" s="46"/>
      <c r="M220" s="46"/>
      <c r="N220" s="46"/>
      <c r="O220" s="46"/>
      <c r="P220" s="42"/>
      <c r="Q220" s="43"/>
      <c r="R220" s="42"/>
      <c r="S220" s="43"/>
      <c r="T220" s="44"/>
      <c r="U220" s="44"/>
      <c r="V220" s="44"/>
      <c r="W220" s="45"/>
    </row>
    <row r="221" spans="6:25" s="47" customFormat="1" ht="10.5" outlineLevel="3" x14ac:dyDescent="0.25">
      <c r="F221" s="48"/>
      <c r="G221" s="49"/>
      <c r="H221" s="50" t="str">
        <f>IF(AND(H220&lt;&gt;"Výkaz výměr:",I220=""),"Výkaz výměr:","")</f>
        <v>Výkaz výměr:</v>
      </c>
      <c r="I221" s="51" t="s">
        <v>91</v>
      </c>
      <c r="J221" s="52"/>
      <c r="K221" s="53"/>
      <c r="L221" s="54"/>
      <c r="M221" s="55"/>
      <c r="N221" s="56"/>
      <c r="O221" s="57"/>
      <c r="P221" s="58"/>
      <c r="Q221" s="56"/>
      <c r="R221" s="56"/>
      <c r="S221" s="56"/>
      <c r="T221" s="59" t="s">
        <v>3</v>
      </c>
      <c r="U221" s="56"/>
      <c r="V221" s="56"/>
      <c r="W221" s="60"/>
    </row>
    <row r="222" spans="6:25" s="47" customFormat="1" ht="10.5" outlineLevel="3" x14ac:dyDescent="0.25">
      <c r="F222" s="48"/>
      <c r="G222" s="49"/>
      <c r="H222" s="50" t="str">
        <f>IF(AND(H221&lt;&gt;"Výkaz výměr:",I221=""),"Výkaz výměr:","")</f>
        <v/>
      </c>
      <c r="I222" s="51" t="s">
        <v>656</v>
      </c>
      <c r="J222" s="52"/>
      <c r="K222" s="53"/>
      <c r="L222" s="54"/>
      <c r="M222" s="55">
        <v>524</v>
      </c>
      <c r="N222" s="56"/>
      <c r="O222" s="57"/>
      <c r="P222" s="58"/>
      <c r="Q222" s="56"/>
      <c r="R222" s="56"/>
      <c r="S222" s="56"/>
      <c r="T222" s="59" t="s">
        <v>3</v>
      </c>
      <c r="U222" s="56"/>
      <c r="V222" s="56"/>
      <c r="W222" s="60"/>
    </row>
    <row r="223" spans="6:25" s="38" customFormat="1" ht="12" outlineLevel="2" x14ac:dyDescent="0.3">
      <c r="F223" s="30">
        <v>37</v>
      </c>
      <c r="G223" s="31" t="s">
        <v>0</v>
      </c>
      <c r="H223" s="32" t="s">
        <v>280</v>
      </c>
      <c r="I223" s="33" t="s">
        <v>677</v>
      </c>
      <c r="J223" s="31" t="s">
        <v>13</v>
      </c>
      <c r="K223" s="34">
        <v>524</v>
      </c>
      <c r="L223" s="35">
        <v>0</v>
      </c>
      <c r="M223" s="34">
        <v>524</v>
      </c>
      <c r="N223" s="36">
        <v>29.1</v>
      </c>
      <c r="O223" s="37">
        <f>M223*N223</f>
        <v>15248.400000000001</v>
      </c>
      <c r="P223" s="37">
        <v>0</v>
      </c>
      <c r="Q223" s="37">
        <f>M223*P223</f>
        <v>0</v>
      </c>
      <c r="R223" s="37"/>
      <c r="S223" s="37">
        <f>M223*R223</f>
        <v>0</v>
      </c>
      <c r="T223" s="37">
        <v>21</v>
      </c>
      <c r="U223" s="37">
        <f>O223*T223/100</f>
        <v>3202.1640000000002</v>
      </c>
      <c r="V223" s="37">
        <f>U223+O223</f>
        <v>18450.564000000002</v>
      </c>
      <c r="W223" s="37"/>
      <c r="X223" s="37"/>
      <c r="Y223" s="37">
        <v>1</v>
      </c>
    </row>
    <row r="224" spans="6:25" s="38" customFormat="1" ht="12" outlineLevel="2" x14ac:dyDescent="0.3">
      <c r="F224" s="39"/>
      <c r="G224" s="40"/>
      <c r="H224" s="191" t="s">
        <v>230</v>
      </c>
      <c r="I224" s="203"/>
      <c r="J224" s="203"/>
      <c r="K224" s="203"/>
      <c r="L224" s="203"/>
      <c r="M224" s="203"/>
      <c r="N224" s="203"/>
      <c r="O224" s="203"/>
      <c r="P224" s="42"/>
      <c r="Q224" s="43"/>
      <c r="R224" s="42"/>
      <c r="S224" s="43"/>
      <c r="T224" s="44"/>
      <c r="U224" s="44"/>
      <c r="V224" s="44"/>
      <c r="W224" s="45"/>
    </row>
    <row r="225" spans="6:25" s="38" customFormat="1" ht="6" customHeight="1" outlineLevel="2" x14ac:dyDescent="0.3">
      <c r="F225" s="39"/>
      <c r="G225" s="40"/>
      <c r="H225" s="41"/>
      <c r="I225" s="46"/>
      <c r="J225" s="46"/>
      <c r="K225" s="46"/>
      <c r="L225" s="46"/>
      <c r="M225" s="46"/>
      <c r="N225" s="46"/>
      <c r="O225" s="46"/>
      <c r="P225" s="42"/>
      <c r="Q225" s="43"/>
      <c r="R225" s="42"/>
      <c r="S225" s="43"/>
      <c r="T225" s="44"/>
      <c r="U225" s="44"/>
      <c r="V225" s="44"/>
      <c r="W225" s="45"/>
    </row>
    <row r="226" spans="6:25" s="47" customFormat="1" ht="10.5" outlineLevel="3" x14ac:dyDescent="0.25">
      <c r="F226" s="48"/>
      <c r="G226" s="49"/>
      <c r="H226" s="50" t="str">
        <f>IF(AND(H225&lt;&gt;"Výkaz výměr:",I225=""),"Výkaz výměr:","")</f>
        <v>Výkaz výměr:</v>
      </c>
      <c r="I226" s="51" t="s">
        <v>91</v>
      </c>
      <c r="J226" s="52"/>
      <c r="K226" s="53"/>
      <c r="L226" s="54"/>
      <c r="M226" s="55"/>
      <c r="N226" s="56"/>
      <c r="O226" s="57"/>
      <c r="P226" s="58"/>
      <c r="Q226" s="56"/>
      <c r="R226" s="56"/>
      <c r="S226" s="56"/>
      <c r="T226" s="59" t="s">
        <v>3</v>
      </c>
      <c r="U226" s="56"/>
      <c r="V226" s="56"/>
      <c r="W226" s="60"/>
    </row>
    <row r="227" spans="6:25" s="47" customFormat="1" ht="10.5" outlineLevel="3" x14ac:dyDescent="0.25">
      <c r="F227" s="48"/>
      <c r="G227" s="49"/>
      <c r="H227" s="50" t="str">
        <f>IF(AND(H226&lt;&gt;"Výkaz výměr:",I226=""),"Výkaz výměr:","")</f>
        <v/>
      </c>
      <c r="I227" s="51" t="s">
        <v>656</v>
      </c>
      <c r="J227" s="52"/>
      <c r="K227" s="53"/>
      <c r="L227" s="54"/>
      <c r="M227" s="55">
        <v>524</v>
      </c>
      <c r="N227" s="56"/>
      <c r="O227" s="57"/>
      <c r="P227" s="58"/>
      <c r="Q227" s="56"/>
      <c r="R227" s="56"/>
      <c r="S227" s="56"/>
      <c r="T227" s="59" t="s">
        <v>3</v>
      </c>
      <c r="U227" s="56"/>
      <c r="V227" s="56"/>
      <c r="W227" s="60"/>
    </row>
    <row r="228" spans="6:25" s="3" customFormat="1" ht="12.75" customHeight="1" outlineLevel="2" x14ac:dyDescent="0.25">
      <c r="F228" s="9"/>
      <c r="G228" s="10"/>
      <c r="H228" s="10"/>
      <c r="I228" s="11"/>
      <c r="J228" s="10"/>
      <c r="K228" s="12"/>
      <c r="L228" s="13"/>
      <c r="M228" s="12"/>
      <c r="N228" s="13"/>
      <c r="O228" s="14"/>
      <c r="P228" s="15"/>
      <c r="Q228" s="13"/>
      <c r="R228" s="13"/>
      <c r="S228" s="13"/>
      <c r="T228" s="16" t="s">
        <v>3</v>
      </c>
      <c r="U228" s="13"/>
      <c r="V228" s="13"/>
      <c r="W228" s="13"/>
    </row>
    <row r="229" spans="6:25" s="69" customFormat="1" ht="16.5" customHeight="1" outlineLevel="1" x14ac:dyDescent="0.3">
      <c r="F229" s="70"/>
      <c r="G229" s="71"/>
      <c r="H229" s="72"/>
      <c r="I229" s="72" t="s">
        <v>1278</v>
      </c>
      <c r="J229" s="71"/>
      <c r="K229" s="73"/>
      <c r="L229" s="74"/>
      <c r="M229" s="73"/>
      <c r="N229" s="74"/>
      <c r="O229" s="75">
        <f>SUBTOTAL(9,O230:O241)</f>
        <v>55339.75</v>
      </c>
      <c r="P229" s="76"/>
      <c r="Q229" s="75">
        <f>SUBTOTAL(9,Q230:Q241)</f>
        <v>0</v>
      </c>
      <c r="R229" s="74"/>
      <c r="S229" s="75">
        <f>SUBTOTAL(9,S230:S241)</f>
        <v>0</v>
      </c>
      <c r="T229" s="77"/>
      <c r="U229" s="75">
        <f>SUBTOTAL(9,U230:U241)</f>
        <v>11621.3475</v>
      </c>
      <c r="V229" s="75">
        <f>SUBTOTAL(9,V230:V241)</f>
        <v>66961.097500000003</v>
      </c>
      <c r="W229" s="78"/>
      <c r="Y229" s="75">
        <f>SUBTOTAL(9,Y230:Y241)</f>
        <v>1</v>
      </c>
    </row>
    <row r="230" spans="6:25" s="38" customFormat="1" ht="12" outlineLevel="2" x14ac:dyDescent="0.3">
      <c r="F230" s="30">
        <v>38</v>
      </c>
      <c r="G230" s="31" t="s">
        <v>0</v>
      </c>
      <c r="H230" s="32" t="s">
        <v>283</v>
      </c>
      <c r="I230" s="33" t="s">
        <v>542</v>
      </c>
      <c r="J230" s="31" t="s">
        <v>9</v>
      </c>
      <c r="K230" s="34">
        <v>134.97499999999999</v>
      </c>
      <c r="L230" s="35">
        <v>0</v>
      </c>
      <c r="M230" s="34">
        <v>134.97499999999999</v>
      </c>
      <c r="N230" s="36">
        <v>410</v>
      </c>
      <c r="O230" s="37">
        <f>M230*N230</f>
        <v>55339.75</v>
      </c>
      <c r="P230" s="37">
        <v>0</v>
      </c>
      <c r="Q230" s="37">
        <f>M230*P230</f>
        <v>0</v>
      </c>
      <c r="R230" s="37"/>
      <c r="S230" s="37">
        <f>M230*R230</f>
        <v>0</v>
      </c>
      <c r="T230" s="37">
        <v>21</v>
      </c>
      <c r="U230" s="37">
        <f>O230*T230/100</f>
        <v>11621.3475</v>
      </c>
      <c r="V230" s="37">
        <f>U230+O230</f>
        <v>66961.097500000003</v>
      </c>
      <c r="W230" s="37"/>
      <c r="X230" s="37"/>
      <c r="Y230" s="37">
        <v>1</v>
      </c>
    </row>
    <row r="231" spans="6:25" s="38" customFormat="1" ht="12" outlineLevel="2" x14ac:dyDescent="0.3">
      <c r="F231" s="39"/>
      <c r="G231" s="40"/>
      <c r="H231" s="191" t="s">
        <v>230</v>
      </c>
      <c r="I231" s="203"/>
      <c r="J231" s="203"/>
      <c r="K231" s="203"/>
      <c r="L231" s="203"/>
      <c r="M231" s="203"/>
      <c r="N231" s="203"/>
      <c r="O231" s="203"/>
      <c r="P231" s="42"/>
      <c r="Q231" s="43"/>
      <c r="R231" s="42"/>
      <c r="S231" s="43"/>
      <c r="T231" s="44"/>
      <c r="U231" s="44"/>
      <c r="V231" s="44"/>
      <c r="W231" s="45"/>
    </row>
    <row r="232" spans="6:25" s="38" customFormat="1" ht="6" customHeight="1" outlineLevel="2" x14ac:dyDescent="0.3">
      <c r="F232" s="39"/>
      <c r="G232" s="40"/>
      <c r="H232" s="41"/>
      <c r="I232" s="46"/>
      <c r="J232" s="46"/>
      <c r="K232" s="46"/>
      <c r="L232" s="46"/>
      <c r="M232" s="46"/>
      <c r="N232" s="46"/>
      <c r="O232" s="46"/>
      <c r="P232" s="42"/>
      <c r="Q232" s="43"/>
      <c r="R232" s="42"/>
      <c r="S232" s="43"/>
      <c r="T232" s="44"/>
      <c r="U232" s="44"/>
      <c r="V232" s="44"/>
      <c r="W232" s="45"/>
    </row>
    <row r="233" spans="6:25" s="47" customFormat="1" ht="10.5" outlineLevel="3" x14ac:dyDescent="0.25">
      <c r="F233" s="48"/>
      <c r="G233" s="49"/>
      <c r="H233" s="50" t="str">
        <f t="shared" ref="H233:H240" si="3">IF(AND(H232&lt;&gt;"Výkaz výměr:",I232=""),"Výkaz výměr:","")</f>
        <v>Výkaz výměr:</v>
      </c>
      <c r="I233" s="51" t="s">
        <v>938</v>
      </c>
      <c r="J233" s="52"/>
      <c r="K233" s="53"/>
      <c r="L233" s="54"/>
      <c r="M233" s="55"/>
      <c r="N233" s="56"/>
      <c r="O233" s="57"/>
      <c r="P233" s="58"/>
      <c r="Q233" s="56"/>
      <c r="R233" s="56"/>
      <c r="S233" s="56"/>
      <c r="T233" s="59" t="s">
        <v>3</v>
      </c>
      <c r="U233" s="56"/>
      <c r="V233" s="56"/>
      <c r="W233" s="60"/>
    </row>
    <row r="234" spans="6:25" s="47" customFormat="1" ht="10.5" outlineLevel="3" x14ac:dyDescent="0.25">
      <c r="F234" s="48"/>
      <c r="G234" s="49"/>
      <c r="H234" s="50" t="str">
        <f t="shared" si="3"/>
        <v/>
      </c>
      <c r="I234" s="51" t="s">
        <v>440</v>
      </c>
      <c r="J234" s="52"/>
      <c r="K234" s="53"/>
      <c r="L234" s="54"/>
      <c r="M234" s="55"/>
      <c r="N234" s="56"/>
      <c r="O234" s="57"/>
      <c r="P234" s="58"/>
      <c r="Q234" s="56"/>
      <c r="R234" s="56"/>
      <c r="S234" s="56"/>
      <c r="T234" s="59" t="s">
        <v>3</v>
      </c>
      <c r="U234" s="56"/>
      <c r="V234" s="56"/>
      <c r="W234" s="60"/>
    </row>
    <row r="235" spans="6:25" s="47" customFormat="1" ht="10.5" outlineLevel="3" x14ac:dyDescent="0.25">
      <c r="F235" s="48"/>
      <c r="G235" s="49"/>
      <c r="H235" s="50" t="str">
        <f t="shared" si="3"/>
        <v/>
      </c>
      <c r="I235" s="51" t="s">
        <v>434</v>
      </c>
      <c r="J235" s="52"/>
      <c r="K235" s="53"/>
      <c r="L235" s="54"/>
      <c r="M235" s="55"/>
      <c r="N235" s="56"/>
      <c r="O235" s="57"/>
      <c r="P235" s="58"/>
      <c r="Q235" s="56"/>
      <c r="R235" s="56"/>
      <c r="S235" s="56"/>
      <c r="T235" s="59" t="s">
        <v>3</v>
      </c>
      <c r="U235" s="56"/>
      <c r="V235" s="56"/>
      <c r="W235" s="60"/>
    </row>
    <row r="236" spans="6:25" s="47" customFormat="1" ht="10.5" outlineLevel="3" x14ac:dyDescent="0.25">
      <c r="F236" s="48"/>
      <c r="G236" s="49"/>
      <c r="H236" s="50" t="str">
        <f t="shared" si="3"/>
        <v/>
      </c>
      <c r="I236" s="51" t="s">
        <v>527</v>
      </c>
      <c r="J236" s="52"/>
      <c r="K236" s="53"/>
      <c r="L236" s="54"/>
      <c r="M236" s="55"/>
      <c r="N236" s="56"/>
      <c r="O236" s="57"/>
      <c r="P236" s="58"/>
      <c r="Q236" s="56"/>
      <c r="R236" s="56"/>
      <c r="S236" s="56"/>
      <c r="T236" s="59" t="s">
        <v>3</v>
      </c>
      <c r="U236" s="56"/>
      <c r="V236" s="56"/>
      <c r="W236" s="60"/>
    </row>
    <row r="237" spans="6:25" s="47" customFormat="1" ht="10.5" outlineLevel="3" x14ac:dyDescent="0.25">
      <c r="F237" s="48"/>
      <c r="G237" s="49"/>
      <c r="H237" s="50" t="str">
        <f t="shared" si="3"/>
        <v/>
      </c>
      <c r="I237" s="51" t="s">
        <v>680</v>
      </c>
      <c r="J237" s="52"/>
      <c r="K237" s="53"/>
      <c r="L237" s="54"/>
      <c r="M237" s="55"/>
      <c r="N237" s="56"/>
      <c r="O237" s="57"/>
      <c r="P237" s="58"/>
      <c r="Q237" s="56"/>
      <c r="R237" s="56"/>
      <c r="S237" s="56"/>
      <c r="T237" s="59" t="s">
        <v>3</v>
      </c>
      <c r="U237" s="56"/>
      <c r="V237" s="56"/>
      <c r="W237" s="60"/>
    </row>
    <row r="238" spans="6:25" s="47" customFormat="1" ht="10.5" outlineLevel="3" x14ac:dyDescent="0.25">
      <c r="F238" s="48"/>
      <c r="G238" s="49"/>
      <c r="H238" s="50" t="str">
        <f t="shared" si="3"/>
        <v/>
      </c>
      <c r="I238" s="51" t="s">
        <v>1022</v>
      </c>
      <c r="J238" s="52"/>
      <c r="K238" s="53"/>
      <c r="L238" s="54"/>
      <c r="M238" s="55"/>
      <c r="N238" s="56"/>
      <c r="O238" s="57"/>
      <c r="P238" s="58"/>
      <c r="Q238" s="56"/>
      <c r="R238" s="56"/>
      <c r="S238" s="56"/>
      <c r="T238" s="59" t="s">
        <v>3</v>
      </c>
      <c r="U238" s="56"/>
      <c r="V238" s="56"/>
      <c r="W238" s="60"/>
    </row>
    <row r="239" spans="6:25" s="47" customFormat="1" ht="10.5" outlineLevel="3" x14ac:dyDescent="0.25">
      <c r="F239" s="48"/>
      <c r="G239" s="49"/>
      <c r="H239" s="50" t="str">
        <f t="shared" si="3"/>
        <v/>
      </c>
      <c r="I239" s="51" t="s">
        <v>682</v>
      </c>
      <c r="J239" s="52"/>
      <c r="K239" s="53"/>
      <c r="L239" s="54"/>
      <c r="M239" s="55"/>
      <c r="N239" s="56"/>
      <c r="O239" s="57"/>
      <c r="P239" s="58"/>
      <c r="Q239" s="56"/>
      <c r="R239" s="56"/>
      <c r="S239" s="56"/>
      <c r="T239" s="59" t="s">
        <v>3</v>
      </c>
      <c r="U239" s="56"/>
      <c r="V239" s="56"/>
      <c r="W239" s="60"/>
    </row>
    <row r="240" spans="6:25" s="47" customFormat="1" ht="10.5" outlineLevel="3" x14ac:dyDescent="0.25">
      <c r="F240" s="48"/>
      <c r="G240" s="49"/>
      <c r="H240" s="50" t="str">
        <f t="shared" si="3"/>
        <v/>
      </c>
      <c r="I240" s="51" t="s">
        <v>897</v>
      </c>
      <c r="J240" s="52"/>
      <c r="K240" s="53"/>
      <c r="L240" s="54"/>
      <c r="M240" s="55">
        <v>134.97499999999999</v>
      </c>
      <c r="N240" s="56"/>
      <c r="O240" s="57"/>
      <c r="P240" s="58"/>
      <c r="Q240" s="56"/>
      <c r="R240" s="56"/>
      <c r="S240" s="56"/>
      <c r="T240" s="59" t="s">
        <v>3</v>
      </c>
      <c r="U240" s="56"/>
      <c r="V240" s="56"/>
      <c r="W240" s="60"/>
    </row>
    <row r="241" spans="6:25" s="3" customFormat="1" ht="12.75" customHeight="1" outlineLevel="2" x14ac:dyDescent="0.25">
      <c r="F241" s="9"/>
      <c r="G241" s="10"/>
      <c r="H241" s="10"/>
      <c r="I241" s="11"/>
      <c r="J241" s="10"/>
      <c r="K241" s="12"/>
      <c r="L241" s="13"/>
      <c r="M241" s="12"/>
      <c r="N241" s="13"/>
      <c r="O241" s="14"/>
      <c r="P241" s="15"/>
      <c r="Q241" s="13"/>
      <c r="R241" s="13"/>
      <c r="S241" s="13"/>
      <c r="T241" s="16" t="s">
        <v>3</v>
      </c>
      <c r="U241" s="13"/>
      <c r="V241" s="13"/>
      <c r="W241" s="13"/>
    </row>
    <row r="242" spans="6:25" s="69" customFormat="1" ht="16.5" customHeight="1" outlineLevel="1" x14ac:dyDescent="0.3">
      <c r="F242" s="70"/>
      <c r="G242" s="71"/>
      <c r="H242" s="72"/>
      <c r="I242" s="72" t="s">
        <v>1030</v>
      </c>
      <c r="J242" s="71"/>
      <c r="K242" s="73"/>
      <c r="L242" s="74"/>
      <c r="M242" s="73"/>
      <c r="N242" s="74"/>
      <c r="O242" s="75">
        <f>SUBTOTAL(9,O243:O255)</f>
        <v>18321.93</v>
      </c>
      <c r="P242" s="76"/>
      <c r="Q242" s="75">
        <f>SUBTOTAL(9,Q243:Q255)</f>
        <v>0.12275999999999998</v>
      </c>
      <c r="R242" s="74"/>
      <c r="S242" s="75">
        <f>SUBTOTAL(9,S243:S255)</f>
        <v>0</v>
      </c>
      <c r="T242" s="77"/>
      <c r="U242" s="75">
        <f>SUBTOTAL(9,U243:U255)</f>
        <v>3847.6052999999997</v>
      </c>
      <c r="V242" s="75">
        <f>SUBTOTAL(9,V243:V255)</f>
        <v>22169.535299999996</v>
      </c>
      <c r="W242" s="78"/>
      <c r="Y242" s="75">
        <f>SUBTOTAL(9,Y243:Y255)</f>
        <v>2</v>
      </c>
    </row>
    <row r="243" spans="6:25" s="38" customFormat="1" ht="12" outlineLevel="2" x14ac:dyDescent="0.3">
      <c r="F243" s="30">
        <v>39</v>
      </c>
      <c r="G243" s="31" t="s">
        <v>0</v>
      </c>
      <c r="H243" s="32" t="s">
        <v>284</v>
      </c>
      <c r="I243" s="33" t="s">
        <v>608</v>
      </c>
      <c r="J243" s="31" t="s">
        <v>13</v>
      </c>
      <c r="K243" s="34">
        <v>306.89999999999998</v>
      </c>
      <c r="L243" s="35">
        <v>0</v>
      </c>
      <c r="M243" s="34">
        <v>306.89999999999998</v>
      </c>
      <c r="N243" s="36">
        <v>28.5</v>
      </c>
      <c r="O243" s="37">
        <f>M243*N243</f>
        <v>8746.65</v>
      </c>
      <c r="P243" s="37">
        <v>4.0000000000000003E-5</v>
      </c>
      <c r="Q243" s="37">
        <f>M243*P243</f>
        <v>1.2276E-2</v>
      </c>
      <c r="R243" s="37"/>
      <c r="S243" s="37">
        <f>M243*R243</f>
        <v>0</v>
      </c>
      <c r="T243" s="37">
        <v>21</v>
      </c>
      <c r="U243" s="37">
        <f>O243*T243/100</f>
        <v>1836.7964999999999</v>
      </c>
      <c r="V243" s="37">
        <f>U243+O243</f>
        <v>10583.4465</v>
      </c>
      <c r="W243" s="37"/>
      <c r="X243" s="37"/>
      <c r="Y243" s="37">
        <v>1</v>
      </c>
    </row>
    <row r="244" spans="6:25" s="38" customFormat="1" ht="12" outlineLevel="2" x14ac:dyDescent="0.3">
      <c r="F244" s="39"/>
      <c r="G244" s="40"/>
      <c r="H244" s="191" t="s">
        <v>230</v>
      </c>
      <c r="I244" s="203"/>
      <c r="J244" s="203"/>
      <c r="K244" s="203"/>
      <c r="L244" s="203"/>
      <c r="M244" s="203"/>
      <c r="N244" s="203"/>
      <c r="O244" s="203"/>
      <c r="P244" s="42"/>
      <c r="Q244" s="43"/>
      <c r="R244" s="42"/>
      <c r="S244" s="43"/>
      <c r="T244" s="44"/>
      <c r="U244" s="44"/>
      <c r="V244" s="44"/>
      <c r="W244" s="45"/>
    </row>
    <row r="245" spans="6:25" s="38" customFormat="1" ht="6" customHeight="1" outlineLevel="2" x14ac:dyDescent="0.3">
      <c r="F245" s="39"/>
      <c r="G245" s="40"/>
      <c r="H245" s="41"/>
      <c r="I245" s="46"/>
      <c r="J245" s="46"/>
      <c r="K245" s="46"/>
      <c r="L245" s="46"/>
      <c r="M245" s="46"/>
      <c r="N245" s="46"/>
      <c r="O245" s="46"/>
      <c r="P245" s="42"/>
      <c r="Q245" s="43"/>
      <c r="R245" s="42"/>
      <c r="S245" s="43"/>
      <c r="T245" s="44"/>
      <c r="U245" s="44"/>
      <c r="V245" s="44"/>
      <c r="W245" s="45"/>
    </row>
    <row r="246" spans="6:25" s="47" customFormat="1" ht="10.5" outlineLevel="3" x14ac:dyDescent="0.25">
      <c r="F246" s="48"/>
      <c r="G246" s="49"/>
      <c r="H246" s="50" t="str">
        <f>IF(AND(H245&lt;&gt;"Výkaz výměr:",I245=""),"Výkaz výměr:","")</f>
        <v>Výkaz výměr:</v>
      </c>
      <c r="I246" s="51" t="s">
        <v>480</v>
      </c>
      <c r="J246" s="52"/>
      <c r="K246" s="53"/>
      <c r="L246" s="54"/>
      <c r="M246" s="55"/>
      <c r="N246" s="56"/>
      <c r="O246" s="57"/>
      <c r="P246" s="58"/>
      <c r="Q246" s="56"/>
      <c r="R246" s="56"/>
      <c r="S246" s="56"/>
      <c r="T246" s="59" t="s">
        <v>3</v>
      </c>
      <c r="U246" s="56"/>
      <c r="V246" s="56"/>
      <c r="W246" s="60"/>
    </row>
    <row r="247" spans="6:25" s="47" customFormat="1" ht="10.5" outlineLevel="3" x14ac:dyDescent="0.25">
      <c r="F247" s="48"/>
      <c r="G247" s="49"/>
      <c r="H247" s="50" t="str">
        <f>IF(AND(H246&lt;&gt;"Výkaz výměr:",I246=""),"Výkaz výměr:","")</f>
        <v/>
      </c>
      <c r="I247" s="51" t="s">
        <v>1067</v>
      </c>
      <c r="J247" s="52"/>
      <c r="K247" s="53"/>
      <c r="L247" s="54"/>
      <c r="M247" s="55"/>
      <c r="N247" s="56"/>
      <c r="O247" s="57"/>
      <c r="P247" s="58"/>
      <c r="Q247" s="56"/>
      <c r="R247" s="56"/>
      <c r="S247" s="56"/>
      <c r="T247" s="59" t="s">
        <v>3</v>
      </c>
      <c r="U247" s="56"/>
      <c r="V247" s="56"/>
      <c r="W247" s="60"/>
    </row>
    <row r="248" spans="6:25" s="47" customFormat="1" ht="10.5" outlineLevel="3" x14ac:dyDescent="0.25">
      <c r="F248" s="48"/>
      <c r="G248" s="49"/>
      <c r="H248" s="50" t="str">
        <f>IF(AND(H247&lt;&gt;"Výkaz výměr:",I247=""),"Výkaz výměr:","")</f>
        <v/>
      </c>
      <c r="I248" s="51" t="s">
        <v>1068</v>
      </c>
      <c r="J248" s="52"/>
      <c r="K248" s="53"/>
      <c r="L248" s="54"/>
      <c r="M248" s="55"/>
      <c r="N248" s="56"/>
      <c r="O248" s="57"/>
      <c r="P248" s="58"/>
      <c r="Q248" s="56"/>
      <c r="R248" s="56"/>
      <c r="S248" s="56"/>
      <c r="T248" s="59" t="s">
        <v>3</v>
      </c>
      <c r="U248" s="56"/>
      <c r="V248" s="56"/>
      <c r="W248" s="60"/>
    </row>
    <row r="249" spans="6:25" s="47" customFormat="1" ht="10.5" outlineLevel="3" x14ac:dyDescent="0.25">
      <c r="F249" s="48"/>
      <c r="G249" s="49"/>
      <c r="H249" s="50" t="str">
        <f>IF(AND(H248&lt;&gt;"Výkaz výměr:",I248=""),"Výkaz výměr:","")</f>
        <v/>
      </c>
      <c r="I249" s="51" t="s">
        <v>780</v>
      </c>
      <c r="J249" s="52"/>
      <c r="K249" s="53"/>
      <c r="L249" s="54"/>
      <c r="M249" s="55">
        <v>306.89999999999998</v>
      </c>
      <c r="N249" s="56"/>
      <c r="O249" s="57"/>
      <c r="P249" s="58"/>
      <c r="Q249" s="56"/>
      <c r="R249" s="56"/>
      <c r="S249" s="56"/>
      <c r="T249" s="59" t="s">
        <v>3</v>
      </c>
      <c r="U249" s="56"/>
      <c r="V249" s="56"/>
      <c r="W249" s="60"/>
    </row>
    <row r="250" spans="6:25" s="38" customFormat="1" ht="12" outlineLevel="2" x14ac:dyDescent="0.3">
      <c r="F250" s="30">
        <v>40</v>
      </c>
      <c r="G250" s="31" t="s">
        <v>0</v>
      </c>
      <c r="H250" s="32" t="s">
        <v>115</v>
      </c>
      <c r="I250" s="33" t="s">
        <v>229</v>
      </c>
      <c r="J250" s="31" t="s">
        <v>13</v>
      </c>
      <c r="K250" s="34">
        <v>368.28</v>
      </c>
      <c r="L250" s="35">
        <v>0</v>
      </c>
      <c r="M250" s="34">
        <v>368.28</v>
      </c>
      <c r="N250" s="36">
        <v>26</v>
      </c>
      <c r="O250" s="37">
        <f>M250*N250</f>
        <v>9575.2799999999988</v>
      </c>
      <c r="P250" s="37">
        <v>2.9999999999999997E-4</v>
      </c>
      <c r="Q250" s="37">
        <f>M250*P250</f>
        <v>0.11048399999999998</v>
      </c>
      <c r="R250" s="37"/>
      <c r="S250" s="37">
        <f>M250*R250</f>
        <v>0</v>
      </c>
      <c r="T250" s="37">
        <v>21</v>
      </c>
      <c r="U250" s="37">
        <f>O250*T250/100</f>
        <v>2010.8087999999998</v>
      </c>
      <c r="V250" s="37">
        <f>U250+O250</f>
        <v>11586.088799999998</v>
      </c>
      <c r="W250" s="37" t="s">
        <v>1400</v>
      </c>
      <c r="X250" s="37"/>
      <c r="Y250" s="37">
        <v>1</v>
      </c>
    </row>
    <row r="251" spans="6:25" s="38" customFormat="1" ht="12" outlineLevel="2" x14ac:dyDescent="0.3">
      <c r="F251" s="39"/>
      <c r="G251" s="40"/>
      <c r="H251" s="191" t="s">
        <v>230</v>
      </c>
      <c r="I251" s="203"/>
      <c r="J251" s="203"/>
      <c r="K251" s="203"/>
      <c r="L251" s="203"/>
      <c r="M251" s="203"/>
      <c r="N251" s="203"/>
      <c r="O251" s="203"/>
      <c r="P251" s="42"/>
      <c r="Q251" s="43"/>
      <c r="R251" s="42"/>
      <c r="S251" s="43"/>
      <c r="T251" s="44"/>
      <c r="U251" s="44"/>
      <c r="V251" s="44"/>
      <c r="W251" s="45"/>
    </row>
    <row r="252" spans="6:25" s="38" customFormat="1" ht="6" customHeight="1" outlineLevel="2" x14ac:dyDescent="0.3">
      <c r="F252" s="39"/>
      <c r="G252" s="40"/>
      <c r="H252" s="41"/>
      <c r="I252" s="46"/>
      <c r="J252" s="46"/>
      <c r="K252" s="46"/>
      <c r="L252" s="46"/>
      <c r="M252" s="46"/>
      <c r="N252" s="46"/>
      <c r="O252" s="46"/>
      <c r="P252" s="42"/>
      <c r="Q252" s="43"/>
      <c r="R252" s="42"/>
      <c r="S252" s="43"/>
      <c r="T252" s="44"/>
      <c r="U252" s="44"/>
      <c r="V252" s="44"/>
      <c r="W252" s="45"/>
    </row>
    <row r="253" spans="6:25" s="47" customFormat="1" ht="10.5" outlineLevel="3" x14ac:dyDescent="0.25">
      <c r="F253" s="48"/>
      <c r="G253" s="49"/>
      <c r="H253" s="50" t="str">
        <f>IF(AND(H252&lt;&gt;"Výkaz výměr:",I252=""),"Výkaz výměr:","")</f>
        <v>Výkaz výměr:</v>
      </c>
      <c r="I253" s="51" t="s">
        <v>1077</v>
      </c>
      <c r="J253" s="52"/>
      <c r="K253" s="53"/>
      <c r="L253" s="54"/>
      <c r="M253" s="55"/>
      <c r="N253" s="56"/>
      <c r="O253" s="57"/>
      <c r="P253" s="58"/>
      <c r="Q253" s="56"/>
      <c r="R253" s="56"/>
      <c r="S253" s="56"/>
      <c r="T253" s="59" t="s">
        <v>3</v>
      </c>
      <c r="U253" s="56"/>
      <c r="V253" s="56"/>
      <c r="W253" s="60"/>
    </row>
    <row r="254" spans="6:25" s="47" customFormat="1" ht="10.5" outlineLevel="3" x14ac:dyDescent="0.25">
      <c r="F254" s="48"/>
      <c r="G254" s="49"/>
      <c r="H254" s="50" t="str">
        <f>IF(AND(H253&lt;&gt;"Výkaz výměr:",I253=""),"Výkaz výměr:","")</f>
        <v/>
      </c>
      <c r="I254" s="51" t="s">
        <v>859</v>
      </c>
      <c r="J254" s="52"/>
      <c r="K254" s="53"/>
      <c r="L254" s="54"/>
      <c r="M254" s="55">
        <v>368.28</v>
      </c>
      <c r="N254" s="56"/>
      <c r="O254" s="57"/>
      <c r="P254" s="58"/>
      <c r="Q254" s="56"/>
      <c r="R254" s="56"/>
      <c r="S254" s="56"/>
      <c r="T254" s="59" t="s">
        <v>3</v>
      </c>
      <c r="U254" s="56"/>
      <c r="V254" s="56"/>
      <c r="W254" s="60"/>
    </row>
    <row r="255" spans="6:25" s="3" customFormat="1" ht="12.75" customHeight="1" outlineLevel="2" x14ac:dyDescent="0.25">
      <c r="F255" s="9"/>
      <c r="G255" s="10"/>
      <c r="H255" s="10"/>
      <c r="I255" s="11"/>
      <c r="J255" s="10"/>
      <c r="K255" s="12"/>
      <c r="L255" s="13"/>
      <c r="M255" s="12"/>
      <c r="N255" s="13"/>
      <c r="O255" s="14"/>
      <c r="P255" s="15"/>
      <c r="Q255" s="13"/>
      <c r="R255" s="13"/>
      <c r="S255" s="13"/>
      <c r="T255" s="16" t="s">
        <v>3</v>
      </c>
      <c r="U255" s="13"/>
      <c r="V255" s="13"/>
      <c r="W255" s="13"/>
    </row>
    <row r="256" spans="6:25" s="69" customFormat="1" ht="16.5" customHeight="1" outlineLevel="1" x14ac:dyDescent="0.3">
      <c r="F256" s="70"/>
      <c r="G256" s="71"/>
      <c r="H256" s="72"/>
      <c r="I256" s="72" t="s">
        <v>1245</v>
      </c>
      <c r="J256" s="71"/>
      <c r="K256" s="73"/>
      <c r="L256" s="74"/>
      <c r="M256" s="73"/>
      <c r="N256" s="74"/>
      <c r="O256" s="75">
        <f>SUBTOTAL(9,O257:O272)</f>
        <v>129636.1</v>
      </c>
      <c r="P256" s="76"/>
      <c r="Q256" s="75">
        <f>SUBTOTAL(9,Q257:Q272)</f>
        <v>321.43387499999994</v>
      </c>
      <c r="R256" s="74"/>
      <c r="S256" s="75">
        <f>SUBTOTAL(9,S257:S272)</f>
        <v>0</v>
      </c>
      <c r="T256" s="77"/>
      <c r="U256" s="75">
        <f>SUBTOTAL(9,U257:U272)</f>
        <v>27223.580999999998</v>
      </c>
      <c r="V256" s="75">
        <f>SUBTOTAL(9,V257:V272)</f>
        <v>156859.68099999998</v>
      </c>
      <c r="W256" s="78"/>
      <c r="Y256" s="75">
        <f>SUBTOTAL(9,Y257:Y272)</f>
        <v>3</v>
      </c>
    </row>
    <row r="257" spans="6:25" s="38" customFormat="1" ht="12" outlineLevel="2" x14ac:dyDescent="0.3">
      <c r="F257" s="30">
        <v>41</v>
      </c>
      <c r="G257" s="31" t="s">
        <v>0</v>
      </c>
      <c r="H257" s="32" t="s">
        <v>285</v>
      </c>
      <c r="I257" s="33" t="s">
        <v>1350</v>
      </c>
      <c r="J257" s="31" t="s">
        <v>13</v>
      </c>
      <c r="K257" s="34">
        <v>7</v>
      </c>
      <c r="L257" s="35">
        <v>0</v>
      </c>
      <c r="M257" s="34">
        <v>7</v>
      </c>
      <c r="N257" s="36">
        <v>197</v>
      </c>
      <c r="O257" s="37">
        <f>M257*N257</f>
        <v>1379</v>
      </c>
      <c r="P257" s="37">
        <v>0.33074999999999999</v>
      </c>
      <c r="Q257" s="37">
        <f>M257*P257</f>
        <v>2.3152499999999998</v>
      </c>
      <c r="R257" s="37"/>
      <c r="S257" s="37">
        <f>M257*R257</f>
        <v>0</v>
      </c>
      <c r="T257" s="37">
        <v>21</v>
      </c>
      <c r="U257" s="37">
        <f>O257*T257/100</f>
        <v>289.58999999999997</v>
      </c>
      <c r="V257" s="37">
        <f>U257+O257</f>
        <v>1668.59</v>
      </c>
      <c r="W257" s="37"/>
      <c r="X257" s="37"/>
      <c r="Y257" s="37">
        <v>1</v>
      </c>
    </row>
    <row r="258" spans="6:25" s="38" customFormat="1" ht="12" outlineLevel="2" x14ac:dyDescent="0.3">
      <c r="F258" s="39"/>
      <c r="G258" s="40"/>
      <c r="H258" s="191" t="s">
        <v>230</v>
      </c>
      <c r="I258" s="203"/>
      <c r="J258" s="203"/>
      <c r="K258" s="203"/>
      <c r="L258" s="203"/>
      <c r="M258" s="203"/>
      <c r="N258" s="203"/>
      <c r="O258" s="203"/>
      <c r="P258" s="42"/>
      <c r="Q258" s="43"/>
      <c r="R258" s="42"/>
      <c r="S258" s="43"/>
      <c r="T258" s="44"/>
      <c r="U258" s="44"/>
      <c r="V258" s="44"/>
      <c r="W258" s="45"/>
    </row>
    <row r="259" spans="6:25" s="38" customFormat="1" ht="6" customHeight="1" outlineLevel="2" x14ac:dyDescent="0.3">
      <c r="F259" s="39"/>
      <c r="G259" s="40"/>
      <c r="H259" s="41"/>
      <c r="I259" s="46"/>
      <c r="J259" s="46"/>
      <c r="K259" s="46"/>
      <c r="L259" s="46"/>
      <c r="M259" s="46"/>
      <c r="N259" s="46"/>
      <c r="O259" s="46"/>
      <c r="P259" s="42"/>
      <c r="Q259" s="43"/>
      <c r="R259" s="42"/>
      <c r="S259" s="43"/>
      <c r="T259" s="44"/>
      <c r="U259" s="44"/>
      <c r="V259" s="44"/>
      <c r="W259" s="45"/>
    </row>
    <row r="260" spans="6:25" s="47" customFormat="1" ht="10.5" outlineLevel="3" x14ac:dyDescent="0.25">
      <c r="F260" s="48"/>
      <c r="G260" s="49"/>
      <c r="H260" s="50" t="str">
        <f>IF(AND(H259&lt;&gt;"Výkaz výměr:",I259=""),"Výkaz výměr:","")</f>
        <v>Výkaz výměr:</v>
      </c>
      <c r="I260" s="51" t="s">
        <v>38</v>
      </c>
      <c r="J260" s="52"/>
      <c r="K260" s="53"/>
      <c r="L260" s="54"/>
      <c r="M260" s="55"/>
      <c r="N260" s="56"/>
      <c r="O260" s="57"/>
      <c r="P260" s="58"/>
      <c r="Q260" s="56"/>
      <c r="R260" s="56"/>
      <c r="S260" s="56"/>
      <c r="T260" s="59" t="s">
        <v>3</v>
      </c>
      <c r="U260" s="56"/>
      <c r="V260" s="56"/>
      <c r="W260" s="60"/>
    </row>
    <row r="261" spans="6:25" s="47" customFormat="1" ht="10.5" outlineLevel="3" x14ac:dyDescent="0.25">
      <c r="F261" s="48"/>
      <c r="G261" s="49"/>
      <c r="H261" s="50" t="str">
        <f>IF(AND(H260&lt;&gt;"Výkaz výměr:",I260=""),"Výkaz výměr:","")</f>
        <v/>
      </c>
      <c r="I261" s="51" t="s">
        <v>562</v>
      </c>
      <c r="J261" s="52"/>
      <c r="K261" s="53"/>
      <c r="L261" s="54"/>
      <c r="M261" s="55">
        <v>7</v>
      </c>
      <c r="N261" s="56"/>
      <c r="O261" s="57"/>
      <c r="P261" s="58"/>
      <c r="Q261" s="56"/>
      <c r="R261" s="56"/>
      <c r="S261" s="56"/>
      <c r="T261" s="59" t="s">
        <v>3</v>
      </c>
      <c r="U261" s="56"/>
      <c r="V261" s="56"/>
      <c r="W261" s="60"/>
    </row>
    <row r="262" spans="6:25" s="38" customFormat="1" ht="12" outlineLevel="2" x14ac:dyDescent="0.3">
      <c r="F262" s="30">
        <v>42</v>
      </c>
      <c r="G262" s="31" t="s">
        <v>0</v>
      </c>
      <c r="H262" s="32" t="s">
        <v>287</v>
      </c>
      <c r="I262" s="33" t="s">
        <v>1221</v>
      </c>
      <c r="J262" s="31" t="s">
        <v>13</v>
      </c>
      <c r="K262" s="34">
        <v>306.89999999999998</v>
      </c>
      <c r="L262" s="35">
        <v>0</v>
      </c>
      <c r="M262" s="34">
        <v>306.89999999999998</v>
      </c>
      <c r="N262" s="36">
        <v>199</v>
      </c>
      <c r="O262" s="37">
        <f>M262*N262</f>
        <v>61073.1</v>
      </c>
      <c r="P262" s="37">
        <v>0.55125000000000002</v>
      </c>
      <c r="Q262" s="37">
        <f>M262*P262</f>
        <v>169.17862499999998</v>
      </c>
      <c r="R262" s="37"/>
      <c r="S262" s="37">
        <f>M262*R262</f>
        <v>0</v>
      </c>
      <c r="T262" s="37">
        <v>21</v>
      </c>
      <c r="U262" s="37">
        <f>O262*T262/100</f>
        <v>12825.350999999999</v>
      </c>
      <c r="V262" s="37">
        <f>U262+O262</f>
        <v>73898.451000000001</v>
      </c>
      <c r="W262" s="37"/>
      <c r="X262" s="37"/>
      <c r="Y262" s="37">
        <v>1</v>
      </c>
    </row>
    <row r="263" spans="6:25" s="38" customFormat="1" ht="12" outlineLevel="2" x14ac:dyDescent="0.3">
      <c r="F263" s="39"/>
      <c r="G263" s="40"/>
      <c r="H263" s="191" t="s">
        <v>230</v>
      </c>
      <c r="I263" s="203"/>
      <c r="J263" s="203"/>
      <c r="K263" s="203"/>
      <c r="L263" s="203"/>
      <c r="M263" s="203"/>
      <c r="N263" s="203"/>
      <c r="O263" s="203"/>
      <c r="P263" s="42"/>
      <c r="Q263" s="43"/>
      <c r="R263" s="42"/>
      <c r="S263" s="43"/>
      <c r="T263" s="44"/>
      <c r="U263" s="44"/>
      <c r="V263" s="44"/>
      <c r="W263" s="45"/>
    </row>
    <row r="264" spans="6:25" s="38" customFormat="1" ht="6" customHeight="1" outlineLevel="2" x14ac:dyDescent="0.3">
      <c r="F264" s="39"/>
      <c r="G264" s="40"/>
      <c r="H264" s="41"/>
      <c r="I264" s="46"/>
      <c r="J264" s="46"/>
      <c r="K264" s="46"/>
      <c r="L264" s="46"/>
      <c r="M264" s="46"/>
      <c r="N264" s="46"/>
      <c r="O264" s="46"/>
      <c r="P264" s="42"/>
      <c r="Q264" s="43"/>
      <c r="R264" s="42"/>
      <c r="S264" s="43"/>
      <c r="T264" s="44"/>
      <c r="U264" s="44"/>
      <c r="V264" s="44"/>
      <c r="W264" s="45"/>
    </row>
    <row r="265" spans="6:25" s="47" customFormat="1" ht="10.5" outlineLevel="3" x14ac:dyDescent="0.25">
      <c r="F265" s="48"/>
      <c r="G265" s="49"/>
      <c r="H265" s="50" t="str">
        <f>IF(AND(H264&lt;&gt;"Výkaz výměr:",I264=""),"Výkaz výměr:","")</f>
        <v>Výkaz výměr:</v>
      </c>
      <c r="I265" s="51" t="s">
        <v>1262</v>
      </c>
      <c r="J265" s="52"/>
      <c r="K265" s="53"/>
      <c r="L265" s="54"/>
      <c r="M265" s="55"/>
      <c r="N265" s="56"/>
      <c r="O265" s="57"/>
      <c r="P265" s="58"/>
      <c r="Q265" s="56"/>
      <c r="R265" s="56"/>
      <c r="S265" s="56"/>
      <c r="T265" s="59" t="s">
        <v>3</v>
      </c>
      <c r="U265" s="56"/>
      <c r="V265" s="56"/>
      <c r="W265" s="60"/>
    </row>
    <row r="266" spans="6:25" s="47" customFormat="1" ht="10.5" outlineLevel="3" x14ac:dyDescent="0.25">
      <c r="F266" s="48"/>
      <c r="G266" s="49"/>
      <c r="H266" s="50" t="str">
        <f>IF(AND(H265&lt;&gt;"Výkaz výměr:",I265=""),"Výkaz výměr:","")</f>
        <v/>
      </c>
      <c r="I266" s="51" t="s">
        <v>780</v>
      </c>
      <c r="J266" s="52"/>
      <c r="K266" s="53"/>
      <c r="L266" s="54"/>
      <c r="M266" s="55">
        <v>306.89999999999998</v>
      </c>
      <c r="N266" s="56"/>
      <c r="O266" s="57"/>
      <c r="P266" s="58"/>
      <c r="Q266" s="56"/>
      <c r="R266" s="56"/>
      <c r="S266" s="56"/>
      <c r="T266" s="59" t="s">
        <v>3</v>
      </c>
      <c r="U266" s="56"/>
      <c r="V266" s="56"/>
      <c r="W266" s="60"/>
    </row>
    <row r="267" spans="6:25" s="38" customFormat="1" ht="12" outlineLevel="2" x14ac:dyDescent="0.3">
      <c r="F267" s="30">
        <v>43</v>
      </c>
      <c r="G267" s="31" t="s">
        <v>0</v>
      </c>
      <c r="H267" s="32" t="s">
        <v>287</v>
      </c>
      <c r="I267" s="33" t="s">
        <v>1221</v>
      </c>
      <c r="J267" s="31" t="s">
        <v>13</v>
      </c>
      <c r="K267" s="34">
        <v>272</v>
      </c>
      <c r="L267" s="35">
        <v>0</v>
      </c>
      <c r="M267" s="34">
        <v>272</v>
      </c>
      <c r="N267" s="36">
        <v>247</v>
      </c>
      <c r="O267" s="37">
        <f>M267*N267</f>
        <v>67184</v>
      </c>
      <c r="P267" s="37">
        <v>0.55125000000000002</v>
      </c>
      <c r="Q267" s="37">
        <f>M267*P267</f>
        <v>149.94</v>
      </c>
      <c r="R267" s="37"/>
      <c r="S267" s="37">
        <f>M267*R267</f>
        <v>0</v>
      </c>
      <c r="T267" s="37">
        <v>21</v>
      </c>
      <c r="U267" s="37">
        <f>O267*T267/100</f>
        <v>14108.64</v>
      </c>
      <c r="V267" s="37">
        <f>U267+O267</f>
        <v>81292.639999999999</v>
      </c>
      <c r="W267" s="37"/>
      <c r="X267" s="37"/>
      <c r="Y267" s="37">
        <v>1</v>
      </c>
    </row>
    <row r="268" spans="6:25" s="38" customFormat="1" ht="12" outlineLevel="2" x14ac:dyDescent="0.3">
      <c r="F268" s="39"/>
      <c r="G268" s="40"/>
      <c r="H268" s="191" t="s">
        <v>230</v>
      </c>
      <c r="I268" s="203"/>
      <c r="J268" s="203"/>
      <c r="K268" s="203"/>
      <c r="L268" s="203"/>
      <c r="M268" s="203"/>
      <c r="N268" s="203"/>
      <c r="O268" s="203"/>
      <c r="P268" s="42"/>
      <c r="Q268" s="43"/>
      <c r="R268" s="42"/>
      <c r="S268" s="43"/>
      <c r="T268" s="44"/>
      <c r="U268" s="44"/>
      <c r="V268" s="44"/>
      <c r="W268" s="45"/>
    </row>
    <row r="269" spans="6:25" s="38" customFormat="1" ht="6" customHeight="1" outlineLevel="2" x14ac:dyDescent="0.3">
      <c r="F269" s="39"/>
      <c r="G269" s="40"/>
      <c r="H269" s="41"/>
      <c r="I269" s="46"/>
      <c r="J269" s="46"/>
      <c r="K269" s="46"/>
      <c r="L269" s="46"/>
      <c r="M269" s="46"/>
      <c r="N269" s="46"/>
      <c r="O269" s="46"/>
      <c r="P269" s="42"/>
      <c r="Q269" s="43"/>
      <c r="R269" s="42"/>
      <c r="S269" s="43"/>
      <c r="T269" s="44"/>
      <c r="U269" s="44"/>
      <c r="V269" s="44"/>
      <c r="W269" s="45"/>
    </row>
    <row r="270" spans="6:25" s="47" customFormat="1" ht="10.5" outlineLevel="3" x14ac:dyDescent="0.25">
      <c r="F270" s="48"/>
      <c r="G270" s="49"/>
      <c r="H270" s="50" t="str">
        <f>IF(AND(H269&lt;&gt;"Výkaz výměr:",I269=""),"Výkaz výměr:","")</f>
        <v>Výkaz výměr:</v>
      </c>
      <c r="I270" s="51" t="s">
        <v>86</v>
      </c>
      <c r="J270" s="52"/>
      <c r="K270" s="53"/>
      <c r="L270" s="54"/>
      <c r="M270" s="55"/>
      <c r="N270" s="56"/>
      <c r="O270" s="57"/>
      <c r="P270" s="58"/>
      <c r="Q270" s="56"/>
      <c r="R270" s="56"/>
      <c r="S270" s="56"/>
      <c r="T270" s="59" t="s">
        <v>3</v>
      </c>
      <c r="U270" s="56"/>
      <c r="V270" s="56"/>
      <c r="W270" s="60"/>
    </row>
    <row r="271" spans="6:25" s="47" customFormat="1" ht="10.5" outlineLevel="3" x14ac:dyDescent="0.25">
      <c r="F271" s="48"/>
      <c r="G271" s="49"/>
      <c r="H271" s="50" t="str">
        <f>IF(AND(H270&lt;&gt;"Výkaz výměr:",I270=""),"Výkaz výměr:","")</f>
        <v/>
      </c>
      <c r="I271" s="51" t="s">
        <v>645</v>
      </c>
      <c r="J271" s="52"/>
      <c r="K271" s="53"/>
      <c r="L271" s="54"/>
      <c r="M271" s="55">
        <v>272</v>
      </c>
      <c r="N271" s="56"/>
      <c r="O271" s="57"/>
      <c r="P271" s="58"/>
      <c r="Q271" s="56"/>
      <c r="R271" s="56"/>
      <c r="S271" s="56"/>
      <c r="T271" s="59" t="s">
        <v>3</v>
      </c>
      <c r="U271" s="56"/>
      <c r="V271" s="56"/>
      <c r="W271" s="60"/>
    </row>
    <row r="272" spans="6:25" s="3" customFormat="1" ht="12.75" customHeight="1" outlineLevel="2" x14ac:dyDescent="0.25">
      <c r="F272" s="9"/>
      <c r="G272" s="10"/>
      <c r="H272" s="10"/>
      <c r="I272" s="11"/>
      <c r="J272" s="10"/>
      <c r="K272" s="12"/>
      <c r="L272" s="13"/>
      <c r="M272" s="12"/>
      <c r="N272" s="13"/>
      <c r="O272" s="14"/>
      <c r="P272" s="15"/>
      <c r="Q272" s="13"/>
      <c r="R272" s="13"/>
      <c r="S272" s="13"/>
      <c r="T272" s="16" t="s">
        <v>3</v>
      </c>
      <c r="U272" s="13"/>
      <c r="V272" s="13"/>
      <c r="W272" s="13"/>
    </row>
    <row r="273" spans="6:25" s="69" customFormat="1" ht="16.5" customHeight="1" outlineLevel="1" x14ac:dyDescent="0.3">
      <c r="F273" s="70"/>
      <c r="G273" s="71"/>
      <c r="H273" s="72"/>
      <c r="I273" s="72" t="s">
        <v>1308</v>
      </c>
      <c r="J273" s="71"/>
      <c r="K273" s="73"/>
      <c r="L273" s="74"/>
      <c r="M273" s="73"/>
      <c r="N273" s="74"/>
      <c r="O273" s="75">
        <f>SUBTOTAL(9,O274:O320)</f>
        <v>174026.22</v>
      </c>
      <c r="P273" s="76"/>
      <c r="Q273" s="75">
        <f>SUBTOTAL(9,Q274:Q320)</f>
        <v>71.0401375</v>
      </c>
      <c r="R273" s="74"/>
      <c r="S273" s="75">
        <f>SUBTOTAL(9,S274:S320)</f>
        <v>0</v>
      </c>
      <c r="T273" s="77"/>
      <c r="U273" s="75">
        <f>SUBTOTAL(9,U274:U320)</f>
        <v>36545.506199999996</v>
      </c>
      <c r="V273" s="75">
        <f>SUBTOTAL(9,V274:V320)</f>
        <v>210571.7262</v>
      </c>
      <c r="W273" s="78"/>
      <c r="Y273" s="75">
        <f>SUBTOTAL(9,Y274:Y320)</f>
        <v>7</v>
      </c>
    </row>
    <row r="274" spans="6:25" s="38" customFormat="1" ht="12" outlineLevel="2" x14ac:dyDescent="0.3">
      <c r="F274" s="30">
        <v>44</v>
      </c>
      <c r="G274" s="31" t="s">
        <v>0</v>
      </c>
      <c r="H274" s="32" t="s">
        <v>298</v>
      </c>
      <c r="I274" s="33" t="s">
        <v>1168</v>
      </c>
      <c r="J274" s="31" t="s">
        <v>1</v>
      </c>
      <c r="K274" s="34">
        <v>229</v>
      </c>
      <c r="L274" s="35">
        <v>0</v>
      </c>
      <c r="M274" s="34">
        <v>229</v>
      </c>
      <c r="N274" s="36">
        <v>81</v>
      </c>
      <c r="O274" s="37">
        <f>M274*N274</f>
        <v>18549</v>
      </c>
      <c r="P274" s="37">
        <v>3.5999999999999999E-3</v>
      </c>
      <c r="Q274" s="37">
        <f>M274*P274</f>
        <v>0.82440000000000002</v>
      </c>
      <c r="R274" s="37"/>
      <c r="S274" s="37">
        <f>M274*R274</f>
        <v>0</v>
      </c>
      <c r="T274" s="37">
        <v>21</v>
      </c>
      <c r="U274" s="37">
        <f>O274*T274/100</f>
        <v>3895.29</v>
      </c>
      <c r="V274" s="37">
        <f>U274+O274</f>
        <v>22444.29</v>
      </c>
      <c r="W274" s="37" t="s">
        <v>1287</v>
      </c>
      <c r="X274" s="37"/>
      <c r="Y274" s="37">
        <v>1</v>
      </c>
    </row>
    <row r="275" spans="6:25" s="38" customFormat="1" ht="12" outlineLevel="2" x14ac:dyDescent="0.3">
      <c r="F275" s="39"/>
      <c r="G275" s="40"/>
      <c r="H275" s="191" t="s">
        <v>230</v>
      </c>
      <c r="I275" s="203"/>
      <c r="J275" s="203"/>
      <c r="K275" s="203"/>
      <c r="L275" s="203"/>
      <c r="M275" s="203"/>
      <c r="N275" s="203"/>
      <c r="O275" s="203"/>
      <c r="P275" s="42"/>
      <c r="Q275" s="43"/>
      <c r="R275" s="42"/>
      <c r="S275" s="43"/>
      <c r="T275" s="44"/>
      <c r="U275" s="44"/>
      <c r="V275" s="44"/>
      <c r="W275" s="45"/>
    </row>
    <row r="276" spans="6:25" s="38" customFormat="1" ht="6" customHeight="1" outlineLevel="2" x14ac:dyDescent="0.3">
      <c r="F276" s="39"/>
      <c r="G276" s="40"/>
      <c r="H276" s="41"/>
      <c r="I276" s="46"/>
      <c r="J276" s="46"/>
      <c r="K276" s="46"/>
      <c r="L276" s="46"/>
      <c r="M276" s="46"/>
      <c r="N276" s="46"/>
      <c r="O276" s="46"/>
      <c r="P276" s="42"/>
      <c r="Q276" s="43"/>
      <c r="R276" s="42"/>
      <c r="S276" s="43"/>
      <c r="T276" s="44"/>
      <c r="U276" s="44"/>
      <c r="V276" s="44"/>
      <c r="W276" s="45"/>
    </row>
    <row r="277" spans="6:25" s="47" customFormat="1" ht="10.5" outlineLevel="3" x14ac:dyDescent="0.25">
      <c r="F277" s="48"/>
      <c r="G277" s="49"/>
      <c r="H277" s="50" t="str">
        <f>IF(AND(H276&lt;&gt;"Výkaz výměr:",I276=""),"Výkaz výměr:","")</f>
        <v>Výkaz výměr:</v>
      </c>
      <c r="I277" s="51" t="s">
        <v>84</v>
      </c>
      <c r="J277" s="52"/>
      <c r="K277" s="53"/>
      <c r="L277" s="54"/>
      <c r="M277" s="55"/>
      <c r="N277" s="56"/>
      <c r="O277" s="57"/>
      <c r="P277" s="58"/>
      <c r="Q277" s="56"/>
      <c r="R277" s="56"/>
      <c r="S277" s="56"/>
      <c r="T277" s="59" t="s">
        <v>3</v>
      </c>
      <c r="U277" s="56"/>
      <c r="V277" s="56"/>
      <c r="W277" s="60"/>
    </row>
    <row r="278" spans="6:25" s="47" customFormat="1" ht="10.5" outlineLevel="3" x14ac:dyDescent="0.25">
      <c r="F278" s="48"/>
      <c r="G278" s="49"/>
      <c r="H278" s="50" t="str">
        <f>IF(AND(H277&lt;&gt;"Výkaz výměr:",I277=""),"Výkaz výměr:","")</f>
        <v/>
      </c>
      <c r="I278" s="51" t="s">
        <v>640</v>
      </c>
      <c r="J278" s="52"/>
      <c r="K278" s="53"/>
      <c r="L278" s="54"/>
      <c r="M278" s="55">
        <v>229</v>
      </c>
      <c r="N278" s="56"/>
      <c r="O278" s="57"/>
      <c r="P278" s="58"/>
      <c r="Q278" s="56"/>
      <c r="R278" s="56"/>
      <c r="S278" s="56"/>
      <c r="T278" s="59" t="s">
        <v>3</v>
      </c>
      <c r="U278" s="56"/>
      <c r="V278" s="56"/>
      <c r="W278" s="60"/>
    </row>
    <row r="279" spans="6:25" s="38" customFormat="1" ht="12" outlineLevel="2" x14ac:dyDescent="0.3">
      <c r="F279" s="30">
        <v>45</v>
      </c>
      <c r="G279" s="31" t="s">
        <v>0</v>
      </c>
      <c r="H279" s="32" t="s">
        <v>294</v>
      </c>
      <c r="I279" s="33" t="s">
        <v>1215</v>
      </c>
      <c r="J279" s="31" t="s">
        <v>13</v>
      </c>
      <c r="K279" s="34">
        <v>7</v>
      </c>
      <c r="L279" s="35">
        <v>0</v>
      </c>
      <c r="M279" s="34">
        <v>7</v>
      </c>
      <c r="N279" s="36">
        <v>220</v>
      </c>
      <c r="O279" s="37">
        <f>M279*N279</f>
        <v>1540</v>
      </c>
      <c r="P279" s="37">
        <v>5.5449999999999999E-2</v>
      </c>
      <c r="Q279" s="37">
        <f>M279*P279</f>
        <v>0.38815</v>
      </c>
      <c r="R279" s="37"/>
      <c r="S279" s="37">
        <f>M279*R279</f>
        <v>0</v>
      </c>
      <c r="T279" s="37">
        <v>21</v>
      </c>
      <c r="U279" s="37">
        <f>O279*T279/100</f>
        <v>323.39999999999998</v>
      </c>
      <c r="V279" s="37">
        <f>U279+O279</f>
        <v>1863.4</v>
      </c>
      <c r="W279" s="37" t="s">
        <v>1392</v>
      </c>
      <c r="X279" s="37"/>
      <c r="Y279" s="37">
        <v>1</v>
      </c>
    </row>
    <row r="280" spans="6:25" s="38" customFormat="1" ht="12" outlineLevel="2" x14ac:dyDescent="0.3">
      <c r="F280" s="39"/>
      <c r="G280" s="40"/>
      <c r="H280" s="191" t="s">
        <v>230</v>
      </c>
      <c r="I280" s="203"/>
      <c r="J280" s="203"/>
      <c r="K280" s="203"/>
      <c r="L280" s="203"/>
      <c r="M280" s="203"/>
      <c r="N280" s="203"/>
      <c r="O280" s="203"/>
      <c r="P280" s="42"/>
      <c r="Q280" s="43"/>
      <c r="R280" s="42"/>
      <c r="S280" s="43"/>
      <c r="T280" s="44"/>
      <c r="U280" s="44"/>
      <c r="V280" s="44"/>
      <c r="W280" s="45"/>
    </row>
    <row r="281" spans="6:25" s="38" customFormat="1" ht="6" customHeight="1" outlineLevel="2" x14ac:dyDescent="0.3">
      <c r="F281" s="39"/>
      <c r="G281" s="40"/>
      <c r="H281" s="41"/>
      <c r="I281" s="46"/>
      <c r="J281" s="46"/>
      <c r="K281" s="46"/>
      <c r="L281" s="46"/>
      <c r="M281" s="46"/>
      <c r="N281" s="46"/>
      <c r="O281" s="46"/>
      <c r="P281" s="42"/>
      <c r="Q281" s="43"/>
      <c r="R281" s="42"/>
      <c r="S281" s="43"/>
      <c r="T281" s="44"/>
      <c r="U281" s="44"/>
      <c r="V281" s="44"/>
      <c r="W281" s="45"/>
    </row>
    <row r="282" spans="6:25" s="47" customFormat="1" ht="10.5" outlineLevel="3" x14ac:dyDescent="0.25">
      <c r="F282" s="48"/>
      <c r="G282" s="49"/>
      <c r="H282" s="50" t="str">
        <f t="shared" ref="H282:H288" si="4">IF(AND(H281&lt;&gt;"Výkaz výměr:",I281=""),"Výkaz výměr:","")</f>
        <v>Výkaz výměr:</v>
      </c>
      <c r="I282" s="51" t="s">
        <v>541</v>
      </c>
      <c r="J282" s="52"/>
      <c r="K282" s="53"/>
      <c r="L282" s="54"/>
      <c r="M282" s="55"/>
      <c r="N282" s="56"/>
      <c r="O282" s="57"/>
      <c r="P282" s="58"/>
      <c r="Q282" s="56"/>
      <c r="R282" s="56"/>
      <c r="S282" s="56"/>
      <c r="T282" s="59" t="s">
        <v>3</v>
      </c>
      <c r="U282" s="56"/>
      <c r="V282" s="56"/>
      <c r="W282" s="60"/>
    </row>
    <row r="283" spans="6:25" s="47" customFormat="1" ht="10.5" outlineLevel="3" x14ac:dyDescent="0.25">
      <c r="F283" s="48"/>
      <c r="G283" s="49"/>
      <c r="H283" s="50" t="str">
        <f t="shared" si="4"/>
        <v/>
      </c>
      <c r="I283" s="51" t="s">
        <v>393</v>
      </c>
      <c r="J283" s="52"/>
      <c r="K283" s="53"/>
      <c r="L283" s="54"/>
      <c r="M283" s="55"/>
      <c r="N283" s="56"/>
      <c r="O283" s="57"/>
      <c r="P283" s="58"/>
      <c r="Q283" s="56"/>
      <c r="R283" s="56"/>
      <c r="S283" s="56"/>
      <c r="T283" s="59" t="s">
        <v>3</v>
      </c>
      <c r="U283" s="56"/>
      <c r="V283" s="56"/>
      <c r="W283" s="60"/>
    </row>
    <row r="284" spans="6:25" s="47" customFormat="1" ht="10.5" outlineLevel="3" x14ac:dyDescent="0.25">
      <c r="F284" s="48"/>
      <c r="G284" s="49"/>
      <c r="H284" s="50" t="str">
        <f t="shared" si="4"/>
        <v/>
      </c>
      <c r="I284" s="51" t="s">
        <v>236</v>
      </c>
      <c r="J284" s="52"/>
      <c r="K284" s="53"/>
      <c r="L284" s="54"/>
      <c r="M284" s="55"/>
      <c r="N284" s="56"/>
      <c r="O284" s="57"/>
      <c r="P284" s="58"/>
      <c r="Q284" s="56"/>
      <c r="R284" s="56"/>
      <c r="S284" s="56"/>
      <c r="T284" s="59" t="s">
        <v>3</v>
      </c>
      <c r="U284" s="56"/>
      <c r="V284" s="56"/>
      <c r="W284" s="60"/>
    </row>
    <row r="285" spans="6:25" s="47" customFormat="1" ht="10.5" outlineLevel="3" x14ac:dyDescent="0.25">
      <c r="F285" s="48"/>
      <c r="G285" s="49"/>
      <c r="H285" s="50" t="str">
        <f t="shared" si="4"/>
        <v/>
      </c>
      <c r="I285" s="51" t="s">
        <v>396</v>
      </c>
      <c r="J285" s="52"/>
      <c r="K285" s="53"/>
      <c r="L285" s="54"/>
      <c r="M285" s="55"/>
      <c r="N285" s="56"/>
      <c r="O285" s="57"/>
      <c r="P285" s="58"/>
      <c r="Q285" s="56"/>
      <c r="R285" s="56"/>
      <c r="S285" s="56"/>
      <c r="T285" s="59" t="s">
        <v>3</v>
      </c>
      <c r="U285" s="56"/>
      <c r="V285" s="56"/>
      <c r="W285" s="60"/>
    </row>
    <row r="286" spans="6:25" s="47" customFormat="1" ht="10.5" outlineLevel="3" x14ac:dyDescent="0.25">
      <c r="F286" s="48"/>
      <c r="G286" s="49"/>
      <c r="H286" s="50" t="str">
        <f t="shared" si="4"/>
        <v/>
      </c>
      <c r="I286" s="51" t="s">
        <v>535</v>
      </c>
      <c r="J286" s="52"/>
      <c r="K286" s="53"/>
      <c r="L286" s="54"/>
      <c r="M286" s="55"/>
      <c r="N286" s="56"/>
      <c r="O286" s="57"/>
      <c r="P286" s="58"/>
      <c r="Q286" s="56"/>
      <c r="R286" s="56"/>
      <c r="S286" s="56"/>
      <c r="T286" s="59" t="s">
        <v>3</v>
      </c>
      <c r="U286" s="56"/>
      <c r="V286" s="56"/>
      <c r="W286" s="60"/>
    </row>
    <row r="287" spans="6:25" s="47" customFormat="1" ht="10.5" outlineLevel="3" x14ac:dyDescent="0.25">
      <c r="F287" s="48"/>
      <c r="G287" s="49"/>
      <c r="H287" s="50" t="str">
        <f t="shared" si="4"/>
        <v/>
      </c>
      <c r="I287" s="51" t="s">
        <v>27</v>
      </c>
      <c r="J287" s="52"/>
      <c r="K287" s="53"/>
      <c r="L287" s="54"/>
      <c r="M287" s="55"/>
      <c r="N287" s="56"/>
      <c r="O287" s="57"/>
      <c r="P287" s="58"/>
      <c r="Q287" s="56"/>
      <c r="R287" s="56"/>
      <c r="S287" s="56"/>
      <c r="T287" s="59" t="s">
        <v>3</v>
      </c>
      <c r="U287" s="56"/>
      <c r="V287" s="56"/>
      <c r="W287" s="60"/>
    </row>
    <row r="288" spans="6:25" s="47" customFormat="1" ht="10.5" outlineLevel="3" x14ac:dyDescent="0.25">
      <c r="F288" s="48"/>
      <c r="G288" s="49"/>
      <c r="H288" s="50" t="str">
        <f t="shared" si="4"/>
        <v/>
      </c>
      <c r="I288" s="51" t="s">
        <v>562</v>
      </c>
      <c r="J288" s="52"/>
      <c r="K288" s="53"/>
      <c r="L288" s="54"/>
      <c r="M288" s="55">
        <v>7</v>
      </c>
      <c r="N288" s="56"/>
      <c r="O288" s="57"/>
      <c r="P288" s="58"/>
      <c r="Q288" s="56"/>
      <c r="R288" s="56"/>
      <c r="S288" s="56"/>
      <c r="T288" s="59" t="s">
        <v>3</v>
      </c>
      <c r="U288" s="56"/>
      <c r="V288" s="56"/>
      <c r="W288" s="60"/>
    </row>
    <row r="289" spans="6:25" s="38" customFormat="1" ht="12" outlineLevel="2" x14ac:dyDescent="0.3">
      <c r="F289" s="30">
        <v>46</v>
      </c>
      <c r="G289" s="31" t="s">
        <v>0</v>
      </c>
      <c r="H289" s="32" t="s">
        <v>485</v>
      </c>
      <c r="I289" s="33" t="s">
        <v>1207</v>
      </c>
      <c r="J289" s="31" t="s">
        <v>13</v>
      </c>
      <c r="K289" s="34">
        <v>7.28</v>
      </c>
      <c r="L289" s="35">
        <v>0</v>
      </c>
      <c r="M289" s="34">
        <v>7.28</v>
      </c>
      <c r="N289" s="36">
        <v>197</v>
      </c>
      <c r="O289" s="37">
        <f>M289*N289</f>
        <v>1434.16</v>
      </c>
      <c r="P289" s="37">
        <v>0.129</v>
      </c>
      <c r="Q289" s="37">
        <f>M289*P289</f>
        <v>0.93912000000000007</v>
      </c>
      <c r="R289" s="37"/>
      <c r="S289" s="37">
        <f>M289*R289</f>
        <v>0</v>
      </c>
      <c r="T289" s="37">
        <v>21</v>
      </c>
      <c r="U289" s="37">
        <f>O289*T289/100</f>
        <v>301.17360000000002</v>
      </c>
      <c r="V289" s="37">
        <f>U289+O289</f>
        <v>1735.3336000000002</v>
      </c>
      <c r="W289" s="37" t="s">
        <v>523</v>
      </c>
      <c r="X289" s="37"/>
      <c r="Y289" s="37">
        <v>1</v>
      </c>
    </row>
    <row r="290" spans="6:25" s="38" customFormat="1" ht="12" outlineLevel="2" x14ac:dyDescent="0.3">
      <c r="F290" s="39"/>
      <c r="G290" s="40"/>
      <c r="H290" s="191" t="s">
        <v>230</v>
      </c>
      <c r="I290" s="203"/>
      <c r="J290" s="203"/>
      <c r="K290" s="203"/>
      <c r="L290" s="203"/>
      <c r="M290" s="203"/>
      <c r="N290" s="203"/>
      <c r="O290" s="203"/>
      <c r="P290" s="42"/>
      <c r="Q290" s="43"/>
      <c r="R290" s="42"/>
      <c r="S290" s="43"/>
      <c r="T290" s="44"/>
      <c r="U290" s="44"/>
      <c r="V290" s="44"/>
      <c r="W290" s="45"/>
    </row>
    <row r="291" spans="6:25" s="38" customFormat="1" ht="6" customHeight="1" outlineLevel="2" x14ac:dyDescent="0.3">
      <c r="F291" s="39"/>
      <c r="G291" s="40"/>
      <c r="H291" s="41"/>
      <c r="I291" s="46"/>
      <c r="J291" s="46"/>
      <c r="K291" s="46"/>
      <c r="L291" s="46"/>
      <c r="M291" s="46"/>
      <c r="N291" s="46"/>
      <c r="O291" s="46"/>
      <c r="P291" s="42"/>
      <c r="Q291" s="43"/>
      <c r="R291" s="42"/>
      <c r="S291" s="43"/>
      <c r="T291" s="44"/>
      <c r="U291" s="44"/>
      <c r="V291" s="44"/>
      <c r="W291" s="45"/>
    </row>
    <row r="292" spans="6:25" s="47" customFormat="1" ht="10.5" outlineLevel="3" x14ac:dyDescent="0.25">
      <c r="F292" s="48"/>
      <c r="G292" s="49"/>
      <c r="H292" s="50" t="str">
        <f>IF(AND(H291&lt;&gt;"Výkaz výměr:",I291=""),"Výkaz výměr:","")</f>
        <v>Výkaz výměr:</v>
      </c>
      <c r="I292" s="51" t="s">
        <v>726</v>
      </c>
      <c r="J292" s="52"/>
      <c r="K292" s="53"/>
      <c r="L292" s="54"/>
      <c r="M292" s="55"/>
      <c r="N292" s="56"/>
      <c r="O292" s="57"/>
      <c r="P292" s="58"/>
      <c r="Q292" s="56"/>
      <c r="R292" s="56"/>
      <c r="S292" s="56"/>
      <c r="T292" s="59" t="s">
        <v>3</v>
      </c>
      <c r="U292" s="56"/>
      <c r="V292" s="56"/>
      <c r="W292" s="60"/>
    </row>
    <row r="293" spans="6:25" s="47" customFormat="1" ht="10.5" outlineLevel="3" x14ac:dyDescent="0.25">
      <c r="F293" s="48"/>
      <c r="G293" s="49"/>
      <c r="H293" s="50" t="str">
        <f>IF(AND(H292&lt;&gt;"Výkaz výměr:",I292=""),"Výkaz výměr:","")</f>
        <v/>
      </c>
      <c r="I293" s="51" t="s">
        <v>715</v>
      </c>
      <c r="J293" s="52"/>
      <c r="K293" s="53"/>
      <c r="L293" s="54"/>
      <c r="M293" s="55">
        <v>7.28</v>
      </c>
      <c r="N293" s="56"/>
      <c r="O293" s="57"/>
      <c r="P293" s="58"/>
      <c r="Q293" s="56"/>
      <c r="R293" s="56"/>
      <c r="S293" s="56"/>
      <c r="T293" s="59" t="s">
        <v>3</v>
      </c>
      <c r="U293" s="56"/>
      <c r="V293" s="56"/>
      <c r="W293" s="60"/>
    </row>
    <row r="294" spans="6:25" s="38" customFormat="1" ht="12" outlineLevel="2" x14ac:dyDescent="0.3">
      <c r="F294" s="30">
        <v>47</v>
      </c>
      <c r="G294" s="31" t="s">
        <v>0</v>
      </c>
      <c r="H294" s="32" t="s">
        <v>295</v>
      </c>
      <c r="I294" s="33" t="s">
        <v>1216</v>
      </c>
      <c r="J294" s="31" t="s">
        <v>13</v>
      </c>
      <c r="K294" s="34">
        <v>272</v>
      </c>
      <c r="L294" s="35">
        <v>0</v>
      </c>
      <c r="M294" s="34">
        <v>272</v>
      </c>
      <c r="N294" s="36">
        <v>252</v>
      </c>
      <c r="O294" s="37">
        <f>M294*N294</f>
        <v>68544</v>
      </c>
      <c r="P294" s="37">
        <v>7.3899999999999993E-2</v>
      </c>
      <c r="Q294" s="37">
        <f>M294*P294</f>
        <v>20.1008</v>
      </c>
      <c r="R294" s="37"/>
      <c r="S294" s="37">
        <f>M294*R294</f>
        <v>0</v>
      </c>
      <c r="T294" s="37">
        <v>21</v>
      </c>
      <c r="U294" s="37">
        <f>O294*T294/100</f>
        <v>14394.24</v>
      </c>
      <c r="V294" s="37">
        <f>U294+O294</f>
        <v>82938.240000000005</v>
      </c>
      <c r="W294" s="37" t="s">
        <v>1391</v>
      </c>
      <c r="X294" s="37"/>
      <c r="Y294" s="37">
        <v>1</v>
      </c>
    </row>
    <row r="295" spans="6:25" s="38" customFormat="1" ht="12" outlineLevel="2" x14ac:dyDescent="0.3">
      <c r="F295" s="39"/>
      <c r="G295" s="40"/>
      <c r="H295" s="191" t="s">
        <v>230</v>
      </c>
      <c r="I295" s="203"/>
      <c r="J295" s="203"/>
      <c r="K295" s="203"/>
      <c r="L295" s="203"/>
      <c r="M295" s="203"/>
      <c r="N295" s="203"/>
      <c r="O295" s="203"/>
      <c r="P295" s="42"/>
      <c r="Q295" s="43"/>
      <c r="R295" s="42"/>
      <c r="S295" s="43"/>
      <c r="T295" s="44"/>
      <c r="U295" s="44"/>
      <c r="V295" s="44"/>
      <c r="W295" s="45"/>
    </row>
    <row r="296" spans="6:25" s="38" customFormat="1" ht="6" customHeight="1" outlineLevel="2" x14ac:dyDescent="0.3">
      <c r="F296" s="39"/>
      <c r="G296" s="40"/>
      <c r="H296" s="41"/>
      <c r="I296" s="46"/>
      <c r="J296" s="46"/>
      <c r="K296" s="46"/>
      <c r="L296" s="46"/>
      <c r="M296" s="46"/>
      <c r="N296" s="46"/>
      <c r="O296" s="46"/>
      <c r="P296" s="42"/>
      <c r="Q296" s="43"/>
      <c r="R296" s="42"/>
      <c r="S296" s="43"/>
      <c r="T296" s="44"/>
      <c r="U296" s="44"/>
      <c r="V296" s="44"/>
      <c r="W296" s="45"/>
    </row>
    <row r="297" spans="6:25" s="47" customFormat="1" ht="10.5" outlineLevel="3" x14ac:dyDescent="0.25">
      <c r="F297" s="48"/>
      <c r="G297" s="49"/>
      <c r="H297" s="50" t="str">
        <f t="shared" ref="H297:H303" si="5">IF(AND(H296&lt;&gt;"Výkaz výměr:",I296=""),"Výkaz výměr:","")</f>
        <v>Výkaz výměr:</v>
      </c>
      <c r="I297" s="51" t="s">
        <v>817</v>
      </c>
      <c r="J297" s="52"/>
      <c r="K297" s="53"/>
      <c r="L297" s="54"/>
      <c r="M297" s="55"/>
      <c r="N297" s="56"/>
      <c r="O297" s="57"/>
      <c r="P297" s="58"/>
      <c r="Q297" s="56"/>
      <c r="R297" s="56"/>
      <c r="S297" s="56"/>
      <c r="T297" s="59" t="s">
        <v>3</v>
      </c>
      <c r="U297" s="56"/>
      <c r="V297" s="56"/>
      <c r="W297" s="60"/>
    </row>
    <row r="298" spans="6:25" s="47" customFormat="1" ht="10.5" outlineLevel="3" x14ac:dyDescent="0.25">
      <c r="F298" s="48"/>
      <c r="G298" s="49"/>
      <c r="H298" s="50" t="str">
        <f t="shared" si="5"/>
        <v/>
      </c>
      <c r="I298" s="51" t="s">
        <v>383</v>
      </c>
      <c r="J298" s="52"/>
      <c r="K298" s="53"/>
      <c r="L298" s="54"/>
      <c r="M298" s="55"/>
      <c r="N298" s="56"/>
      <c r="O298" s="57"/>
      <c r="P298" s="58"/>
      <c r="Q298" s="56"/>
      <c r="R298" s="56"/>
      <c r="S298" s="56"/>
      <c r="T298" s="59" t="s">
        <v>3</v>
      </c>
      <c r="U298" s="56"/>
      <c r="V298" s="56"/>
      <c r="W298" s="60"/>
    </row>
    <row r="299" spans="6:25" s="47" customFormat="1" ht="10.5" outlineLevel="3" x14ac:dyDescent="0.25">
      <c r="F299" s="48"/>
      <c r="G299" s="49"/>
      <c r="H299" s="50" t="str">
        <f t="shared" si="5"/>
        <v/>
      </c>
      <c r="I299" s="51" t="s">
        <v>451</v>
      </c>
      <c r="J299" s="52"/>
      <c r="K299" s="53"/>
      <c r="L299" s="54"/>
      <c r="M299" s="55"/>
      <c r="N299" s="56"/>
      <c r="O299" s="57"/>
      <c r="P299" s="58"/>
      <c r="Q299" s="56"/>
      <c r="R299" s="56"/>
      <c r="S299" s="56"/>
      <c r="T299" s="59" t="s">
        <v>3</v>
      </c>
      <c r="U299" s="56"/>
      <c r="V299" s="56"/>
      <c r="W299" s="60"/>
    </row>
    <row r="300" spans="6:25" s="47" customFormat="1" ht="10.5" outlineLevel="3" x14ac:dyDescent="0.25">
      <c r="F300" s="48"/>
      <c r="G300" s="49"/>
      <c r="H300" s="50" t="str">
        <f t="shared" si="5"/>
        <v/>
      </c>
      <c r="I300" s="51" t="s">
        <v>236</v>
      </c>
      <c r="J300" s="52"/>
      <c r="K300" s="53"/>
      <c r="L300" s="54"/>
      <c r="M300" s="55"/>
      <c r="N300" s="56"/>
      <c r="O300" s="57"/>
      <c r="P300" s="58"/>
      <c r="Q300" s="56"/>
      <c r="R300" s="56"/>
      <c r="S300" s="56"/>
      <c r="T300" s="59" t="s">
        <v>3</v>
      </c>
      <c r="U300" s="56"/>
      <c r="V300" s="56"/>
      <c r="W300" s="60"/>
    </row>
    <row r="301" spans="6:25" s="47" customFormat="1" ht="10.5" outlineLevel="3" x14ac:dyDescent="0.25">
      <c r="F301" s="48"/>
      <c r="G301" s="49"/>
      <c r="H301" s="50" t="str">
        <f t="shared" si="5"/>
        <v/>
      </c>
      <c r="I301" s="51" t="s">
        <v>929</v>
      </c>
      <c r="J301" s="52"/>
      <c r="K301" s="53"/>
      <c r="L301" s="54"/>
      <c r="M301" s="55"/>
      <c r="N301" s="56"/>
      <c r="O301" s="57"/>
      <c r="P301" s="58"/>
      <c r="Q301" s="56"/>
      <c r="R301" s="56"/>
      <c r="S301" s="56"/>
      <c r="T301" s="59" t="s">
        <v>3</v>
      </c>
      <c r="U301" s="56"/>
      <c r="V301" s="56"/>
      <c r="W301" s="60"/>
    </row>
    <row r="302" spans="6:25" s="47" customFormat="1" ht="10.5" outlineLevel="3" x14ac:dyDescent="0.25">
      <c r="F302" s="48"/>
      <c r="G302" s="49"/>
      <c r="H302" s="50" t="str">
        <f t="shared" si="5"/>
        <v/>
      </c>
      <c r="I302" s="51" t="s">
        <v>27</v>
      </c>
      <c r="J302" s="52"/>
      <c r="K302" s="53"/>
      <c r="L302" s="54"/>
      <c r="M302" s="55"/>
      <c r="N302" s="56"/>
      <c r="O302" s="57"/>
      <c r="P302" s="58"/>
      <c r="Q302" s="56"/>
      <c r="R302" s="56"/>
      <c r="S302" s="56"/>
      <c r="T302" s="59" t="s">
        <v>3</v>
      </c>
      <c r="U302" s="56"/>
      <c r="V302" s="56"/>
      <c r="W302" s="60"/>
    </row>
    <row r="303" spans="6:25" s="47" customFormat="1" ht="10.5" outlineLevel="3" x14ac:dyDescent="0.25">
      <c r="F303" s="48"/>
      <c r="G303" s="49"/>
      <c r="H303" s="50" t="str">
        <f t="shared" si="5"/>
        <v/>
      </c>
      <c r="I303" s="51" t="s">
        <v>645</v>
      </c>
      <c r="J303" s="52"/>
      <c r="K303" s="53"/>
      <c r="L303" s="54"/>
      <c r="M303" s="55">
        <v>272</v>
      </c>
      <c r="N303" s="56"/>
      <c r="O303" s="57"/>
      <c r="P303" s="58"/>
      <c r="Q303" s="56"/>
      <c r="R303" s="56"/>
      <c r="S303" s="56"/>
      <c r="T303" s="59" t="s">
        <v>3</v>
      </c>
      <c r="U303" s="56"/>
      <c r="V303" s="56"/>
      <c r="W303" s="60"/>
    </row>
    <row r="304" spans="6:25" s="38" customFormat="1" ht="12" outlineLevel="2" x14ac:dyDescent="0.3">
      <c r="F304" s="30">
        <v>48</v>
      </c>
      <c r="G304" s="31" t="s">
        <v>0</v>
      </c>
      <c r="H304" s="32" t="s">
        <v>169</v>
      </c>
      <c r="I304" s="33" t="s">
        <v>1247</v>
      </c>
      <c r="J304" s="31" t="s">
        <v>13</v>
      </c>
      <c r="K304" s="34">
        <v>282.88</v>
      </c>
      <c r="L304" s="35">
        <v>0</v>
      </c>
      <c r="M304" s="34">
        <v>282.88</v>
      </c>
      <c r="N304" s="36">
        <v>287</v>
      </c>
      <c r="O304" s="37">
        <f>M304*N304</f>
        <v>81186.559999999998</v>
      </c>
      <c r="P304" s="37">
        <v>0.17244999999999999</v>
      </c>
      <c r="Q304" s="37">
        <f>M304*P304</f>
        <v>48.782655999999996</v>
      </c>
      <c r="R304" s="37"/>
      <c r="S304" s="37">
        <f>M304*R304</f>
        <v>0</v>
      </c>
      <c r="T304" s="37">
        <v>21</v>
      </c>
      <c r="U304" s="37">
        <f>O304*T304/100</f>
        <v>17049.177599999999</v>
      </c>
      <c r="V304" s="37">
        <f>U304+O304</f>
        <v>98235.737599999993</v>
      </c>
      <c r="W304" s="37" t="s">
        <v>523</v>
      </c>
      <c r="X304" s="37"/>
      <c r="Y304" s="37">
        <v>1</v>
      </c>
    </row>
    <row r="305" spans="6:25" s="38" customFormat="1" ht="12" outlineLevel="2" x14ac:dyDescent="0.3">
      <c r="F305" s="39"/>
      <c r="G305" s="40"/>
      <c r="H305" s="191" t="s">
        <v>230</v>
      </c>
      <c r="I305" s="203"/>
      <c r="J305" s="203"/>
      <c r="K305" s="203"/>
      <c r="L305" s="203"/>
      <c r="M305" s="203"/>
      <c r="N305" s="203"/>
      <c r="O305" s="203"/>
      <c r="P305" s="42"/>
      <c r="Q305" s="43"/>
      <c r="R305" s="42"/>
      <c r="S305" s="43"/>
      <c r="T305" s="44"/>
      <c r="U305" s="44"/>
      <c r="V305" s="44"/>
      <c r="W305" s="45"/>
    </row>
    <row r="306" spans="6:25" s="38" customFormat="1" ht="6" customHeight="1" outlineLevel="2" x14ac:dyDescent="0.3">
      <c r="F306" s="39"/>
      <c r="G306" s="40"/>
      <c r="H306" s="41"/>
      <c r="I306" s="46"/>
      <c r="J306" s="46"/>
      <c r="K306" s="46"/>
      <c r="L306" s="46"/>
      <c r="M306" s="46"/>
      <c r="N306" s="46"/>
      <c r="O306" s="46"/>
      <c r="P306" s="42"/>
      <c r="Q306" s="43"/>
      <c r="R306" s="42"/>
      <c r="S306" s="43"/>
      <c r="T306" s="44"/>
      <c r="U306" s="44"/>
      <c r="V306" s="44"/>
      <c r="W306" s="45"/>
    </row>
    <row r="307" spans="6:25" s="47" customFormat="1" ht="10.5" outlineLevel="3" x14ac:dyDescent="0.25">
      <c r="F307" s="48"/>
      <c r="G307" s="49"/>
      <c r="H307" s="50" t="str">
        <f>IF(AND(H306&lt;&gt;"Výkaz výměr:",I306=""),"Výkaz výměr:","")</f>
        <v>Výkaz výměr:</v>
      </c>
      <c r="I307" s="51" t="s">
        <v>813</v>
      </c>
      <c r="J307" s="52"/>
      <c r="K307" s="53"/>
      <c r="L307" s="54"/>
      <c r="M307" s="55"/>
      <c r="N307" s="56"/>
      <c r="O307" s="57"/>
      <c r="P307" s="58"/>
      <c r="Q307" s="56"/>
      <c r="R307" s="56"/>
      <c r="S307" s="56"/>
      <c r="T307" s="59" t="s">
        <v>3</v>
      </c>
      <c r="U307" s="56"/>
      <c r="V307" s="56"/>
      <c r="W307" s="60"/>
    </row>
    <row r="308" spans="6:25" s="47" customFormat="1" ht="10.5" outlineLevel="3" x14ac:dyDescent="0.25">
      <c r="F308" s="48"/>
      <c r="G308" s="49"/>
      <c r="H308" s="50" t="str">
        <f>IF(AND(H307&lt;&gt;"Výkaz výměr:",I307=""),"Výkaz výměr:","")</f>
        <v/>
      </c>
      <c r="I308" s="51" t="s">
        <v>854</v>
      </c>
      <c r="J308" s="52"/>
      <c r="K308" s="53"/>
      <c r="L308" s="54"/>
      <c r="M308" s="55">
        <v>282.88</v>
      </c>
      <c r="N308" s="56"/>
      <c r="O308" s="57"/>
      <c r="P308" s="58"/>
      <c r="Q308" s="56"/>
      <c r="R308" s="56"/>
      <c r="S308" s="56"/>
      <c r="T308" s="59" t="s">
        <v>3</v>
      </c>
      <c r="U308" s="56"/>
      <c r="V308" s="56"/>
      <c r="W308" s="60"/>
    </row>
    <row r="309" spans="6:25" s="38" customFormat="1" ht="12" outlineLevel="2" x14ac:dyDescent="0.3">
      <c r="F309" s="30">
        <v>49</v>
      </c>
      <c r="G309" s="31" t="s">
        <v>0</v>
      </c>
      <c r="H309" s="32" t="s">
        <v>296</v>
      </c>
      <c r="I309" s="33" t="s">
        <v>1058</v>
      </c>
      <c r="J309" s="31" t="s">
        <v>1</v>
      </c>
      <c r="K309" s="34">
        <v>0.35</v>
      </c>
      <c r="L309" s="35">
        <v>0</v>
      </c>
      <c r="M309" s="34">
        <v>0.35</v>
      </c>
      <c r="N309" s="36">
        <v>150</v>
      </c>
      <c r="O309" s="37">
        <f>M309*N309</f>
        <v>52.5</v>
      </c>
      <c r="P309" s="37">
        <v>3.3E-4</v>
      </c>
      <c r="Q309" s="37">
        <f>M309*P309</f>
        <v>1.1549999999999999E-4</v>
      </c>
      <c r="R309" s="37"/>
      <c r="S309" s="37">
        <f>M309*R309</f>
        <v>0</v>
      </c>
      <c r="T309" s="37">
        <v>21</v>
      </c>
      <c r="U309" s="37">
        <f>O309*T309/100</f>
        <v>11.025</v>
      </c>
      <c r="V309" s="37">
        <f>U309+O309</f>
        <v>63.524999999999999</v>
      </c>
      <c r="W309" s="37"/>
      <c r="X309" s="37"/>
      <c r="Y309" s="37">
        <v>1</v>
      </c>
    </row>
    <row r="310" spans="6:25" s="38" customFormat="1" ht="12" outlineLevel="2" x14ac:dyDescent="0.3">
      <c r="F310" s="39"/>
      <c r="G310" s="40"/>
      <c r="H310" s="191" t="s">
        <v>230</v>
      </c>
      <c r="I310" s="203"/>
      <c r="J310" s="203"/>
      <c r="K310" s="203"/>
      <c r="L310" s="203"/>
      <c r="M310" s="203"/>
      <c r="N310" s="203"/>
      <c r="O310" s="203"/>
      <c r="P310" s="42"/>
      <c r="Q310" s="43"/>
      <c r="R310" s="42"/>
      <c r="S310" s="43"/>
      <c r="T310" s="44"/>
      <c r="U310" s="44"/>
      <c r="V310" s="44"/>
      <c r="W310" s="45"/>
    </row>
    <row r="311" spans="6:25" s="38" customFormat="1" ht="6" customHeight="1" outlineLevel="2" x14ac:dyDescent="0.3">
      <c r="F311" s="39"/>
      <c r="G311" s="40"/>
      <c r="H311" s="41"/>
      <c r="I311" s="46"/>
      <c r="J311" s="46"/>
      <c r="K311" s="46"/>
      <c r="L311" s="46"/>
      <c r="M311" s="46"/>
      <c r="N311" s="46"/>
      <c r="O311" s="46"/>
      <c r="P311" s="42"/>
      <c r="Q311" s="43"/>
      <c r="R311" s="42"/>
      <c r="S311" s="43"/>
      <c r="T311" s="44"/>
      <c r="U311" s="44"/>
      <c r="V311" s="44"/>
      <c r="W311" s="45"/>
    </row>
    <row r="312" spans="6:25" s="47" customFormat="1" ht="10.5" outlineLevel="3" x14ac:dyDescent="0.25">
      <c r="F312" s="48"/>
      <c r="G312" s="49"/>
      <c r="H312" s="50" t="str">
        <f>IF(AND(H311&lt;&gt;"Výkaz výměr:",I311=""),"Výkaz výměr:","")</f>
        <v>Výkaz výměr:</v>
      </c>
      <c r="I312" s="51" t="s">
        <v>1284</v>
      </c>
      <c r="J312" s="52"/>
      <c r="K312" s="53"/>
      <c r="L312" s="54"/>
      <c r="M312" s="55"/>
      <c r="N312" s="56"/>
      <c r="O312" s="57"/>
      <c r="P312" s="58"/>
      <c r="Q312" s="56"/>
      <c r="R312" s="56"/>
      <c r="S312" s="56"/>
      <c r="T312" s="59" t="s">
        <v>3</v>
      </c>
      <c r="U312" s="56"/>
      <c r="V312" s="56"/>
      <c r="W312" s="60"/>
    </row>
    <row r="313" spans="6:25" s="47" customFormat="1" ht="10.5" outlineLevel="3" x14ac:dyDescent="0.25">
      <c r="F313" s="48"/>
      <c r="G313" s="49"/>
      <c r="H313" s="50" t="str">
        <f>IF(AND(H312&lt;&gt;"Výkaz výměr:",I312=""),"Výkaz výměr:","")</f>
        <v/>
      </c>
      <c r="I313" s="51" t="s">
        <v>685</v>
      </c>
      <c r="J313" s="52"/>
      <c r="K313" s="53"/>
      <c r="L313" s="54"/>
      <c r="M313" s="55">
        <v>0.35</v>
      </c>
      <c r="N313" s="56"/>
      <c r="O313" s="57"/>
      <c r="P313" s="58"/>
      <c r="Q313" s="56"/>
      <c r="R313" s="56"/>
      <c r="S313" s="56"/>
      <c r="T313" s="59" t="s">
        <v>3</v>
      </c>
      <c r="U313" s="56"/>
      <c r="V313" s="56"/>
      <c r="W313" s="60"/>
    </row>
    <row r="314" spans="6:25" s="38" customFormat="1" ht="12" outlineLevel="2" x14ac:dyDescent="0.3">
      <c r="F314" s="30">
        <v>50</v>
      </c>
      <c r="G314" s="31" t="s">
        <v>0</v>
      </c>
      <c r="H314" s="32" t="s">
        <v>297</v>
      </c>
      <c r="I314" s="33" t="s">
        <v>1059</v>
      </c>
      <c r="J314" s="31" t="s">
        <v>1</v>
      </c>
      <c r="K314" s="34">
        <v>13.6</v>
      </c>
      <c r="L314" s="35">
        <v>0</v>
      </c>
      <c r="M314" s="34">
        <v>13.6</v>
      </c>
      <c r="N314" s="36">
        <v>200</v>
      </c>
      <c r="O314" s="37">
        <f>M314*N314</f>
        <v>2720</v>
      </c>
      <c r="P314" s="37">
        <v>3.6000000000000002E-4</v>
      </c>
      <c r="Q314" s="37">
        <f>M314*P314</f>
        <v>4.8960000000000002E-3</v>
      </c>
      <c r="R314" s="37"/>
      <c r="S314" s="37">
        <f>M314*R314</f>
        <v>0</v>
      </c>
      <c r="T314" s="37">
        <v>21</v>
      </c>
      <c r="U314" s="37">
        <f>O314*T314/100</f>
        <v>571.20000000000005</v>
      </c>
      <c r="V314" s="37">
        <f>U314+O314</f>
        <v>3291.2</v>
      </c>
      <c r="W314" s="37"/>
      <c r="X314" s="37"/>
      <c r="Y314" s="37">
        <v>1</v>
      </c>
    </row>
    <row r="315" spans="6:25" s="38" customFormat="1" ht="12" outlineLevel="2" x14ac:dyDescent="0.3">
      <c r="F315" s="39"/>
      <c r="G315" s="40"/>
      <c r="H315" s="191" t="s">
        <v>230</v>
      </c>
      <c r="I315" s="203"/>
      <c r="J315" s="203"/>
      <c r="K315" s="203"/>
      <c r="L315" s="203"/>
      <c r="M315" s="203"/>
      <c r="N315" s="203"/>
      <c r="O315" s="203"/>
      <c r="P315" s="42"/>
      <c r="Q315" s="43"/>
      <c r="R315" s="42"/>
      <c r="S315" s="43"/>
      <c r="T315" s="44"/>
      <c r="U315" s="44"/>
      <c r="V315" s="44"/>
      <c r="W315" s="45"/>
    </row>
    <row r="316" spans="6:25" s="38" customFormat="1" ht="6" customHeight="1" outlineLevel="2" x14ac:dyDescent="0.3">
      <c r="F316" s="39"/>
      <c r="G316" s="40"/>
      <c r="H316" s="41"/>
      <c r="I316" s="46"/>
      <c r="J316" s="46"/>
      <c r="K316" s="46"/>
      <c r="L316" s="46"/>
      <c r="M316" s="46"/>
      <c r="N316" s="46"/>
      <c r="O316" s="46"/>
      <c r="P316" s="42"/>
      <c r="Q316" s="43"/>
      <c r="R316" s="42"/>
      <c r="S316" s="43"/>
      <c r="T316" s="44"/>
      <c r="U316" s="44"/>
      <c r="V316" s="44"/>
      <c r="W316" s="45"/>
    </row>
    <row r="317" spans="6:25" s="47" customFormat="1" ht="10.5" outlineLevel="3" x14ac:dyDescent="0.25">
      <c r="F317" s="48"/>
      <c r="G317" s="49"/>
      <c r="H317" s="50" t="str">
        <f>IF(AND(H316&lt;&gt;"Výkaz výměr:",I316=""),"Výkaz výměr:","")</f>
        <v>Výkaz výměr:</v>
      </c>
      <c r="I317" s="51" t="s">
        <v>1301</v>
      </c>
      <c r="J317" s="52"/>
      <c r="K317" s="53"/>
      <c r="L317" s="54"/>
      <c r="M317" s="55"/>
      <c r="N317" s="56"/>
      <c r="O317" s="57"/>
      <c r="P317" s="58"/>
      <c r="Q317" s="56"/>
      <c r="R317" s="56"/>
      <c r="S317" s="56"/>
      <c r="T317" s="59" t="s">
        <v>3</v>
      </c>
      <c r="U317" s="56"/>
      <c r="V317" s="56"/>
      <c r="W317" s="60"/>
    </row>
    <row r="318" spans="6:25" s="47" customFormat="1" ht="10.5" outlineLevel="3" x14ac:dyDescent="0.25">
      <c r="F318" s="48"/>
      <c r="G318" s="49"/>
      <c r="H318" s="50" t="str">
        <f>IF(AND(H317&lt;&gt;"Výkaz výměr:",I317=""),"Výkaz výměr:","")</f>
        <v/>
      </c>
      <c r="I318" s="51" t="s">
        <v>1266</v>
      </c>
      <c r="J318" s="52"/>
      <c r="K318" s="53"/>
      <c r="L318" s="54"/>
      <c r="M318" s="55"/>
      <c r="N318" s="56"/>
      <c r="O318" s="57"/>
      <c r="P318" s="58"/>
      <c r="Q318" s="56"/>
      <c r="R318" s="56"/>
      <c r="S318" s="56"/>
      <c r="T318" s="59" t="s">
        <v>3</v>
      </c>
      <c r="U318" s="56"/>
      <c r="V318" s="56"/>
      <c r="W318" s="60"/>
    </row>
    <row r="319" spans="6:25" s="47" customFormat="1" ht="10.5" outlineLevel="3" x14ac:dyDescent="0.25">
      <c r="F319" s="48"/>
      <c r="G319" s="49"/>
      <c r="H319" s="50" t="str">
        <f>IF(AND(H318&lt;&gt;"Výkaz výměr:",I318=""),"Výkaz výměr:","")</f>
        <v/>
      </c>
      <c r="I319" s="51" t="s">
        <v>696</v>
      </c>
      <c r="J319" s="52"/>
      <c r="K319" s="53"/>
      <c r="L319" s="54"/>
      <c r="M319" s="55">
        <v>13.6</v>
      </c>
      <c r="N319" s="56"/>
      <c r="O319" s="57"/>
      <c r="P319" s="58"/>
      <c r="Q319" s="56"/>
      <c r="R319" s="56"/>
      <c r="S319" s="56"/>
      <c r="T319" s="59" t="s">
        <v>3</v>
      </c>
      <c r="U319" s="56"/>
      <c r="V319" s="56"/>
      <c r="W319" s="60"/>
    </row>
    <row r="320" spans="6:25" s="3" customFormat="1" ht="12.75" customHeight="1" outlineLevel="2" x14ac:dyDescent="0.25">
      <c r="F320" s="9"/>
      <c r="G320" s="10"/>
      <c r="H320" s="10"/>
      <c r="I320" s="11"/>
      <c r="J320" s="10"/>
      <c r="K320" s="12"/>
      <c r="L320" s="13"/>
      <c r="M320" s="12"/>
      <c r="N320" s="13"/>
      <c r="O320" s="14"/>
      <c r="P320" s="15"/>
      <c r="Q320" s="13"/>
      <c r="R320" s="13"/>
      <c r="S320" s="13"/>
      <c r="T320" s="16" t="s">
        <v>3</v>
      </c>
      <c r="U320" s="13"/>
      <c r="V320" s="13"/>
      <c r="W320" s="13"/>
    </row>
    <row r="321" spans="6:25" s="69" customFormat="1" ht="16.5" customHeight="1" outlineLevel="1" x14ac:dyDescent="0.3">
      <c r="F321" s="70"/>
      <c r="G321" s="71"/>
      <c r="H321" s="72"/>
      <c r="I321" s="72" t="s">
        <v>1275</v>
      </c>
      <c r="J321" s="71"/>
      <c r="K321" s="73"/>
      <c r="L321" s="74"/>
      <c r="M321" s="73"/>
      <c r="N321" s="74"/>
      <c r="O321" s="75">
        <f>SUBTOTAL(9,O322:O337)</f>
        <v>13619.48</v>
      </c>
      <c r="P321" s="76"/>
      <c r="Q321" s="75">
        <f>SUBTOTAL(9,Q322:Q337)</f>
        <v>2.3144100000000001E-2</v>
      </c>
      <c r="R321" s="74"/>
      <c r="S321" s="75">
        <f>SUBTOTAL(9,S322:S337)</f>
        <v>0</v>
      </c>
      <c r="T321" s="77"/>
      <c r="U321" s="75">
        <f>SUBTOTAL(9,U322:U337)</f>
        <v>2860.0907999999999</v>
      </c>
      <c r="V321" s="75">
        <f>SUBTOTAL(9,V322:V337)</f>
        <v>16479.570799999998</v>
      </c>
      <c r="W321" s="78"/>
      <c r="Y321" s="75">
        <f>SUBTOTAL(9,Y322:Y337)</f>
        <v>3</v>
      </c>
    </row>
    <row r="322" spans="6:25" s="38" customFormat="1" ht="12" outlineLevel="2" x14ac:dyDescent="0.3">
      <c r="F322" s="30">
        <v>51</v>
      </c>
      <c r="G322" s="31" t="s">
        <v>0</v>
      </c>
      <c r="H322" s="32" t="s">
        <v>223</v>
      </c>
      <c r="I322" s="33" t="s">
        <v>1200</v>
      </c>
      <c r="J322" s="31" t="s">
        <v>16</v>
      </c>
      <c r="K322" s="34">
        <v>4</v>
      </c>
      <c r="L322" s="35">
        <v>0</v>
      </c>
      <c r="M322" s="34">
        <v>4</v>
      </c>
      <c r="N322" s="36">
        <v>2870</v>
      </c>
      <c r="O322" s="37">
        <f>M322*N322</f>
        <v>11480</v>
      </c>
      <c r="P322" s="37">
        <v>0</v>
      </c>
      <c r="Q322" s="37">
        <f>M322*P322</f>
        <v>0</v>
      </c>
      <c r="R322" s="37"/>
      <c r="S322" s="37">
        <f>M322*R322</f>
        <v>0</v>
      </c>
      <c r="T322" s="37">
        <v>21</v>
      </c>
      <c r="U322" s="37">
        <f>O322*T322/100</f>
        <v>2410.8000000000002</v>
      </c>
      <c r="V322" s="37">
        <f>U322+O322</f>
        <v>13890.8</v>
      </c>
      <c r="W322" s="37" t="s">
        <v>1341</v>
      </c>
      <c r="X322" s="37"/>
      <c r="Y322" s="37">
        <v>1</v>
      </c>
    </row>
    <row r="323" spans="6:25" s="38" customFormat="1" ht="12" outlineLevel="2" x14ac:dyDescent="0.3">
      <c r="F323" s="39"/>
      <c r="G323" s="40"/>
      <c r="H323" s="191" t="s">
        <v>230</v>
      </c>
      <c r="I323" s="203"/>
      <c r="J323" s="203"/>
      <c r="K323" s="203"/>
      <c r="L323" s="203"/>
      <c r="M323" s="203"/>
      <c r="N323" s="203"/>
      <c r="O323" s="203"/>
      <c r="P323" s="42"/>
      <c r="Q323" s="43"/>
      <c r="R323" s="42"/>
      <c r="S323" s="43"/>
      <c r="T323" s="44"/>
      <c r="U323" s="44"/>
      <c r="V323" s="44"/>
      <c r="W323" s="45"/>
    </row>
    <row r="324" spans="6:25" s="38" customFormat="1" ht="6" customHeight="1" outlineLevel="2" x14ac:dyDescent="0.3">
      <c r="F324" s="39"/>
      <c r="G324" s="40"/>
      <c r="H324" s="41"/>
      <c r="I324" s="46"/>
      <c r="J324" s="46"/>
      <c r="K324" s="46"/>
      <c r="L324" s="46"/>
      <c r="M324" s="46"/>
      <c r="N324" s="46"/>
      <c r="O324" s="46"/>
      <c r="P324" s="42"/>
      <c r="Q324" s="43"/>
      <c r="R324" s="42"/>
      <c r="S324" s="43"/>
      <c r="T324" s="44"/>
      <c r="U324" s="44"/>
      <c r="V324" s="44"/>
      <c r="W324" s="45"/>
    </row>
    <row r="325" spans="6:25" s="47" customFormat="1" ht="10.5" outlineLevel="3" x14ac:dyDescent="0.25">
      <c r="F325" s="48"/>
      <c r="G325" s="49"/>
      <c r="H325" s="50" t="str">
        <f>IF(AND(H324&lt;&gt;"Výkaz výměr:",I324=""),"Výkaz výměr:","")</f>
        <v>Výkaz výměr:</v>
      </c>
      <c r="I325" s="51" t="s">
        <v>520</v>
      </c>
      <c r="J325" s="52"/>
      <c r="K325" s="53"/>
      <c r="L325" s="54"/>
      <c r="M325" s="55"/>
      <c r="N325" s="56"/>
      <c r="O325" s="57"/>
      <c r="P325" s="58"/>
      <c r="Q325" s="56"/>
      <c r="R325" s="56"/>
      <c r="S325" s="56"/>
      <c r="T325" s="59" t="s">
        <v>3</v>
      </c>
      <c r="U325" s="56"/>
      <c r="V325" s="56"/>
      <c r="W325" s="60"/>
    </row>
    <row r="326" spans="6:25" s="47" customFormat="1" ht="10.5" outlineLevel="3" x14ac:dyDescent="0.25">
      <c r="F326" s="48"/>
      <c r="G326" s="49"/>
      <c r="H326" s="50" t="str">
        <f>IF(AND(H325&lt;&gt;"Výkaz výměr:",I325=""),"Výkaz výměr:","")</f>
        <v/>
      </c>
      <c r="I326" s="51" t="s">
        <v>559</v>
      </c>
      <c r="J326" s="52"/>
      <c r="K326" s="53"/>
      <c r="L326" s="54"/>
      <c r="M326" s="55">
        <v>4</v>
      </c>
      <c r="N326" s="56"/>
      <c r="O326" s="57"/>
      <c r="P326" s="58"/>
      <c r="Q326" s="56"/>
      <c r="R326" s="56"/>
      <c r="S326" s="56"/>
      <c r="T326" s="59" t="s">
        <v>3</v>
      </c>
      <c r="U326" s="56"/>
      <c r="V326" s="56"/>
      <c r="W326" s="60"/>
    </row>
    <row r="327" spans="6:25" s="38" customFormat="1" ht="12" outlineLevel="2" x14ac:dyDescent="0.3">
      <c r="F327" s="30">
        <v>52</v>
      </c>
      <c r="G327" s="31" t="s">
        <v>0</v>
      </c>
      <c r="H327" s="32" t="s">
        <v>299</v>
      </c>
      <c r="I327" s="33" t="s">
        <v>1178</v>
      </c>
      <c r="J327" s="31" t="s">
        <v>1</v>
      </c>
      <c r="K327" s="34">
        <v>7</v>
      </c>
      <c r="L327" s="35">
        <v>0</v>
      </c>
      <c r="M327" s="34">
        <v>7</v>
      </c>
      <c r="N327" s="36">
        <v>112</v>
      </c>
      <c r="O327" s="37">
        <f>M327*N327</f>
        <v>784</v>
      </c>
      <c r="P327" s="37">
        <v>0</v>
      </c>
      <c r="Q327" s="37">
        <f>M327*P327</f>
        <v>0</v>
      </c>
      <c r="R327" s="37"/>
      <c r="S327" s="37">
        <f>M327*R327</f>
        <v>0</v>
      </c>
      <c r="T327" s="37">
        <v>21</v>
      </c>
      <c r="U327" s="37">
        <f>O327*T327/100</f>
        <v>164.64</v>
      </c>
      <c r="V327" s="37">
        <f>U327+O327</f>
        <v>948.64</v>
      </c>
      <c r="W327" s="37" t="s">
        <v>1390</v>
      </c>
      <c r="X327" s="37"/>
      <c r="Y327" s="37">
        <v>1</v>
      </c>
    </row>
    <row r="328" spans="6:25" s="38" customFormat="1" ht="12" outlineLevel="2" x14ac:dyDescent="0.3">
      <c r="F328" s="39"/>
      <c r="G328" s="40"/>
      <c r="H328" s="191" t="s">
        <v>230</v>
      </c>
      <c r="I328" s="203"/>
      <c r="J328" s="203"/>
      <c r="K328" s="203"/>
      <c r="L328" s="203"/>
      <c r="M328" s="203"/>
      <c r="N328" s="203"/>
      <c r="O328" s="203"/>
      <c r="P328" s="42"/>
      <c r="Q328" s="43"/>
      <c r="R328" s="42"/>
      <c r="S328" s="43"/>
      <c r="T328" s="44"/>
      <c r="U328" s="44"/>
      <c r="V328" s="44"/>
      <c r="W328" s="45"/>
    </row>
    <row r="329" spans="6:25" s="38" customFormat="1" ht="6" customHeight="1" outlineLevel="2" x14ac:dyDescent="0.3">
      <c r="F329" s="39"/>
      <c r="G329" s="40"/>
      <c r="H329" s="41"/>
      <c r="I329" s="46"/>
      <c r="J329" s="46"/>
      <c r="K329" s="46"/>
      <c r="L329" s="46"/>
      <c r="M329" s="46"/>
      <c r="N329" s="46"/>
      <c r="O329" s="46"/>
      <c r="P329" s="42"/>
      <c r="Q329" s="43"/>
      <c r="R329" s="42"/>
      <c r="S329" s="43"/>
      <c r="T329" s="44"/>
      <c r="U329" s="44"/>
      <c r="V329" s="44"/>
      <c r="W329" s="45"/>
    </row>
    <row r="330" spans="6:25" s="47" customFormat="1" ht="10.5" outlineLevel="3" x14ac:dyDescent="0.25">
      <c r="F330" s="48"/>
      <c r="G330" s="49"/>
      <c r="H330" s="50" t="str">
        <f>IF(AND(H329&lt;&gt;"Výkaz výměr:",I329=""),"Výkaz výměr:","")</f>
        <v>Výkaz výměr:</v>
      </c>
      <c r="I330" s="51" t="s">
        <v>38</v>
      </c>
      <c r="J330" s="52"/>
      <c r="K330" s="53"/>
      <c r="L330" s="54"/>
      <c r="M330" s="55"/>
      <c r="N330" s="56"/>
      <c r="O330" s="57"/>
      <c r="P330" s="58"/>
      <c r="Q330" s="56"/>
      <c r="R330" s="56"/>
      <c r="S330" s="56"/>
      <c r="T330" s="59" t="s">
        <v>3</v>
      </c>
      <c r="U330" s="56"/>
      <c r="V330" s="56"/>
      <c r="W330" s="60"/>
    </row>
    <row r="331" spans="6:25" s="47" customFormat="1" ht="10.5" outlineLevel="3" x14ac:dyDescent="0.25">
      <c r="F331" s="48"/>
      <c r="G331" s="49"/>
      <c r="H331" s="50" t="str">
        <f>IF(AND(H330&lt;&gt;"Výkaz výměr:",I330=""),"Výkaz výměr:","")</f>
        <v/>
      </c>
      <c r="I331" s="51" t="s">
        <v>562</v>
      </c>
      <c r="J331" s="52"/>
      <c r="K331" s="53"/>
      <c r="L331" s="54"/>
      <c r="M331" s="55">
        <v>7</v>
      </c>
      <c r="N331" s="56"/>
      <c r="O331" s="57"/>
      <c r="P331" s="58"/>
      <c r="Q331" s="56"/>
      <c r="R331" s="56"/>
      <c r="S331" s="56"/>
      <c r="T331" s="59" t="s">
        <v>3</v>
      </c>
      <c r="U331" s="56"/>
      <c r="V331" s="56"/>
      <c r="W331" s="60"/>
    </row>
    <row r="332" spans="6:25" s="38" customFormat="1" ht="12" outlineLevel="2" x14ac:dyDescent="0.3">
      <c r="F332" s="30">
        <v>53</v>
      </c>
      <c r="G332" s="31" t="s">
        <v>0</v>
      </c>
      <c r="H332" s="32" t="s">
        <v>207</v>
      </c>
      <c r="I332" s="33" t="s">
        <v>1188</v>
      </c>
      <c r="J332" s="31" t="s">
        <v>16</v>
      </c>
      <c r="K332" s="34">
        <v>7.21</v>
      </c>
      <c r="L332" s="35">
        <v>0</v>
      </c>
      <c r="M332" s="34">
        <v>7.21</v>
      </c>
      <c r="N332" s="36">
        <v>188</v>
      </c>
      <c r="O332" s="37">
        <f>M332*N332</f>
        <v>1355.48</v>
      </c>
      <c r="P332" s="37">
        <v>3.2100000000000002E-3</v>
      </c>
      <c r="Q332" s="37">
        <f>M332*P332</f>
        <v>2.3144100000000001E-2</v>
      </c>
      <c r="R332" s="37"/>
      <c r="S332" s="37">
        <f>M332*R332</f>
        <v>0</v>
      </c>
      <c r="T332" s="37">
        <v>21</v>
      </c>
      <c r="U332" s="37">
        <f>O332*T332/100</f>
        <v>284.6508</v>
      </c>
      <c r="V332" s="37">
        <f>U332+O332</f>
        <v>1640.1307999999999</v>
      </c>
      <c r="W332" s="37" t="s">
        <v>1364</v>
      </c>
      <c r="X332" s="37"/>
      <c r="Y332" s="37">
        <v>1</v>
      </c>
    </row>
    <row r="333" spans="6:25" s="38" customFormat="1" ht="12" outlineLevel="2" x14ac:dyDescent="0.3">
      <c r="F333" s="39"/>
      <c r="G333" s="40"/>
      <c r="H333" s="191" t="s">
        <v>230</v>
      </c>
      <c r="I333" s="203"/>
      <c r="J333" s="203"/>
      <c r="K333" s="203"/>
      <c r="L333" s="203"/>
      <c r="M333" s="203"/>
      <c r="N333" s="203"/>
      <c r="O333" s="203"/>
      <c r="P333" s="42"/>
      <c r="Q333" s="43"/>
      <c r="R333" s="42"/>
      <c r="S333" s="43"/>
      <c r="T333" s="44"/>
      <c r="U333" s="44"/>
      <c r="V333" s="44"/>
      <c r="W333" s="45"/>
    </row>
    <row r="334" spans="6:25" s="38" customFormat="1" ht="6" customHeight="1" outlineLevel="2" x14ac:dyDescent="0.3">
      <c r="F334" s="39"/>
      <c r="G334" s="40"/>
      <c r="H334" s="41"/>
      <c r="I334" s="46"/>
      <c r="J334" s="46"/>
      <c r="K334" s="46"/>
      <c r="L334" s="46"/>
      <c r="M334" s="46"/>
      <c r="N334" s="46"/>
      <c r="O334" s="46"/>
      <c r="P334" s="42"/>
      <c r="Q334" s="43"/>
      <c r="R334" s="42"/>
      <c r="S334" s="43"/>
      <c r="T334" s="44"/>
      <c r="U334" s="44"/>
      <c r="V334" s="44"/>
      <c r="W334" s="45"/>
    </row>
    <row r="335" spans="6:25" s="47" customFormat="1" ht="10.5" outlineLevel="3" x14ac:dyDescent="0.25">
      <c r="F335" s="48"/>
      <c r="G335" s="49"/>
      <c r="H335" s="50" t="str">
        <f>IF(AND(H334&lt;&gt;"Výkaz výměr:",I334=""),"Výkaz výměr:","")</f>
        <v>Výkaz výměr:</v>
      </c>
      <c r="I335" s="51" t="s">
        <v>338</v>
      </c>
      <c r="J335" s="52"/>
      <c r="K335" s="53"/>
      <c r="L335" s="54"/>
      <c r="M335" s="55"/>
      <c r="N335" s="56"/>
      <c r="O335" s="57"/>
      <c r="P335" s="58"/>
      <c r="Q335" s="56"/>
      <c r="R335" s="56"/>
      <c r="S335" s="56"/>
      <c r="T335" s="59" t="s">
        <v>3</v>
      </c>
      <c r="U335" s="56"/>
      <c r="V335" s="56"/>
      <c r="W335" s="60"/>
    </row>
    <row r="336" spans="6:25" s="47" customFormat="1" ht="10.5" outlineLevel="3" x14ac:dyDescent="0.25">
      <c r="F336" s="48"/>
      <c r="G336" s="49"/>
      <c r="H336" s="50" t="str">
        <f>IF(AND(H335&lt;&gt;"Výkaz výměr:",I335=""),"Výkaz výměr:","")</f>
        <v/>
      </c>
      <c r="I336" s="51" t="s">
        <v>714</v>
      </c>
      <c r="J336" s="52"/>
      <c r="K336" s="53"/>
      <c r="L336" s="54"/>
      <c r="M336" s="55">
        <v>7.21</v>
      </c>
      <c r="N336" s="56"/>
      <c r="O336" s="57"/>
      <c r="P336" s="58"/>
      <c r="Q336" s="56"/>
      <c r="R336" s="56"/>
      <c r="S336" s="56"/>
      <c r="T336" s="59" t="s">
        <v>3</v>
      </c>
      <c r="U336" s="56"/>
      <c r="V336" s="56"/>
      <c r="W336" s="60"/>
    </row>
    <row r="337" spans="6:25" s="3" customFormat="1" ht="12.75" customHeight="1" outlineLevel="2" x14ac:dyDescent="0.25">
      <c r="F337" s="9"/>
      <c r="G337" s="10"/>
      <c r="H337" s="10"/>
      <c r="I337" s="11"/>
      <c r="J337" s="10"/>
      <c r="K337" s="12"/>
      <c r="L337" s="13"/>
      <c r="M337" s="12"/>
      <c r="N337" s="13"/>
      <c r="O337" s="14"/>
      <c r="P337" s="15"/>
      <c r="Q337" s="13"/>
      <c r="R337" s="13"/>
      <c r="S337" s="13"/>
      <c r="T337" s="16" t="s">
        <v>3</v>
      </c>
      <c r="U337" s="13"/>
      <c r="V337" s="13"/>
      <c r="W337" s="13"/>
    </row>
    <row r="338" spans="6:25" s="69" customFormat="1" ht="16.5" customHeight="1" outlineLevel="1" x14ac:dyDescent="0.3">
      <c r="F338" s="70"/>
      <c r="G338" s="71"/>
      <c r="H338" s="72"/>
      <c r="I338" s="72" t="s">
        <v>403</v>
      </c>
      <c r="J338" s="71"/>
      <c r="K338" s="73"/>
      <c r="L338" s="74"/>
      <c r="M338" s="73"/>
      <c r="N338" s="74"/>
      <c r="O338" s="75">
        <f>SUBTOTAL(9,O339:O344)</f>
        <v>39360</v>
      </c>
      <c r="P338" s="76"/>
      <c r="Q338" s="75">
        <f>SUBTOTAL(9,Q339:Q344)</f>
        <v>3.3021600000000002</v>
      </c>
      <c r="R338" s="74"/>
      <c r="S338" s="75">
        <f>SUBTOTAL(9,S339:S344)</f>
        <v>0</v>
      </c>
      <c r="T338" s="77"/>
      <c r="U338" s="75">
        <f>SUBTOTAL(9,U339:U344)</f>
        <v>8265.6</v>
      </c>
      <c r="V338" s="75">
        <f>SUBTOTAL(9,V339:V344)</f>
        <v>47625.599999999999</v>
      </c>
      <c r="W338" s="78"/>
      <c r="Y338" s="75">
        <f>SUBTOTAL(9,Y339:Y344)</f>
        <v>1</v>
      </c>
    </row>
    <row r="339" spans="6:25" s="38" customFormat="1" ht="12" outlineLevel="2" x14ac:dyDescent="0.3">
      <c r="F339" s="30">
        <v>54</v>
      </c>
      <c r="G339" s="31" t="s">
        <v>0</v>
      </c>
      <c r="H339" s="32" t="s">
        <v>225</v>
      </c>
      <c r="I339" s="33" t="s">
        <v>1360</v>
      </c>
      <c r="J339" s="31" t="s">
        <v>16</v>
      </c>
      <c r="K339" s="34">
        <v>4</v>
      </c>
      <c r="L339" s="35">
        <v>0</v>
      </c>
      <c r="M339" s="34">
        <v>4</v>
      </c>
      <c r="N339" s="36">
        <v>9840</v>
      </c>
      <c r="O339" s="37">
        <f>M339*N339</f>
        <v>39360</v>
      </c>
      <c r="P339" s="37">
        <v>0.82554000000000005</v>
      </c>
      <c r="Q339" s="37">
        <f>M339*P339</f>
        <v>3.3021600000000002</v>
      </c>
      <c r="R339" s="37"/>
      <c r="S339" s="37">
        <f>M339*R339</f>
        <v>0</v>
      </c>
      <c r="T339" s="37">
        <v>21</v>
      </c>
      <c r="U339" s="37">
        <f>O339*T339/100</f>
        <v>8265.6</v>
      </c>
      <c r="V339" s="37">
        <f>U339+O339</f>
        <v>47625.599999999999</v>
      </c>
      <c r="W339" s="37" t="s">
        <v>1387</v>
      </c>
      <c r="X339" s="37"/>
      <c r="Y339" s="37">
        <v>1</v>
      </c>
    </row>
    <row r="340" spans="6:25" s="38" customFormat="1" ht="12" outlineLevel="2" x14ac:dyDescent="0.3">
      <c r="F340" s="39"/>
      <c r="G340" s="40"/>
      <c r="H340" s="191" t="s">
        <v>230</v>
      </c>
      <c r="I340" s="203"/>
      <c r="J340" s="203"/>
      <c r="K340" s="203"/>
      <c r="L340" s="203"/>
      <c r="M340" s="203"/>
      <c r="N340" s="203"/>
      <c r="O340" s="203"/>
      <c r="P340" s="42"/>
      <c r="Q340" s="43"/>
      <c r="R340" s="42"/>
      <c r="S340" s="43"/>
      <c r="T340" s="44"/>
      <c r="U340" s="44"/>
      <c r="V340" s="44"/>
      <c r="W340" s="45"/>
    </row>
    <row r="341" spans="6:25" s="38" customFormat="1" ht="6" customHeight="1" outlineLevel="2" x14ac:dyDescent="0.3">
      <c r="F341" s="39"/>
      <c r="G341" s="40"/>
      <c r="H341" s="41"/>
      <c r="I341" s="46"/>
      <c r="J341" s="46"/>
      <c r="K341" s="46"/>
      <c r="L341" s="46"/>
      <c r="M341" s="46"/>
      <c r="N341" s="46"/>
      <c r="O341" s="46"/>
      <c r="P341" s="42"/>
      <c r="Q341" s="43"/>
      <c r="R341" s="42"/>
      <c r="S341" s="43"/>
      <c r="T341" s="44"/>
      <c r="U341" s="44"/>
      <c r="V341" s="44"/>
      <c r="W341" s="45"/>
    </row>
    <row r="342" spans="6:25" s="47" customFormat="1" ht="10.5" outlineLevel="3" x14ac:dyDescent="0.25">
      <c r="F342" s="48"/>
      <c r="G342" s="49"/>
      <c r="H342" s="50" t="str">
        <f>IF(AND(H341&lt;&gt;"Výkaz výměr:",I341=""),"Výkaz výměr:","")</f>
        <v>Výkaz výměr:</v>
      </c>
      <c r="I342" s="51" t="s">
        <v>36</v>
      </c>
      <c r="J342" s="52"/>
      <c r="K342" s="53"/>
      <c r="L342" s="54"/>
      <c r="M342" s="55"/>
      <c r="N342" s="56"/>
      <c r="O342" s="57"/>
      <c r="P342" s="58"/>
      <c r="Q342" s="56"/>
      <c r="R342" s="56"/>
      <c r="S342" s="56"/>
      <c r="T342" s="59" t="s">
        <v>3</v>
      </c>
      <c r="U342" s="56"/>
      <c r="V342" s="56"/>
      <c r="W342" s="60"/>
    </row>
    <row r="343" spans="6:25" s="47" customFormat="1" ht="10.5" outlineLevel="3" x14ac:dyDescent="0.25">
      <c r="F343" s="48"/>
      <c r="G343" s="49"/>
      <c r="H343" s="50" t="str">
        <f>IF(AND(H342&lt;&gt;"Výkaz výměr:",I342=""),"Výkaz výměr:","")</f>
        <v/>
      </c>
      <c r="I343" s="51" t="s">
        <v>559</v>
      </c>
      <c r="J343" s="52"/>
      <c r="K343" s="53"/>
      <c r="L343" s="54"/>
      <c r="M343" s="55">
        <v>4</v>
      </c>
      <c r="N343" s="56"/>
      <c r="O343" s="57"/>
      <c r="P343" s="58"/>
      <c r="Q343" s="56"/>
      <c r="R343" s="56"/>
      <c r="S343" s="56"/>
      <c r="T343" s="59" t="s">
        <v>3</v>
      </c>
      <c r="U343" s="56"/>
      <c r="V343" s="56"/>
      <c r="W343" s="60"/>
    </row>
    <row r="344" spans="6:25" s="3" customFormat="1" ht="12.75" customHeight="1" outlineLevel="2" x14ac:dyDescent="0.25">
      <c r="F344" s="9"/>
      <c r="G344" s="10"/>
      <c r="H344" s="10"/>
      <c r="I344" s="11"/>
      <c r="J344" s="10"/>
      <c r="K344" s="12"/>
      <c r="L344" s="13"/>
      <c r="M344" s="12"/>
      <c r="N344" s="13"/>
      <c r="O344" s="14"/>
      <c r="P344" s="15"/>
      <c r="Q344" s="13"/>
      <c r="R344" s="13"/>
      <c r="S344" s="13"/>
      <c r="T344" s="16" t="s">
        <v>3</v>
      </c>
      <c r="U344" s="13"/>
      <c r="V344" s="13"/>
      <c r="W344" s="13"/>
    </row>
    <row r="345" spans="6:25" s="69" customFormat="1" ht="16.5" customHeight="1" outlineLevel="1" x14ac:dyDescent="0.3">
      <c r="F345" s="70"/>
      <c r="G345" s="71"/>
      <c r="H345" s="72"/>
      <c r="I345" s="72" t="s">
        <v>1012</v>
      </c>
      <c r="J345" s="71"/>
      <c r="K345" s="73"/>
      <c r="L345" s="74"/>
      <c r="M345" s="73"/>
      <c r="N345" s="74"/>
      <c r="O345" s="75">
        <f>SUBTOTAL(9,O346:O352)</f>
        <v>2148.3000000000002</v>
      </c>
      <c r="P345" s="76"/>
      <c r="Q345" s="75">
        <f>SUBTOTAL(9,Q346:Q352)</f>
        <v>0</v>
      </c>
      <c r="R345" s="74"/>
      <c r="S345" s="75">
        <f>SUBTOTAL(9,S346:S352)</f>
        <v>0</v>
      </c>
      <c r="T345" s="77"/>
      <c r="U345" s="75">
        <f>SUBTOTAL(9,U346:U352)</f>
        <v>451.14300000000003</v>
      </c>
      <c r="V345" s="75">
        <f>SUBTOTAL(9,V346:V352)</f>
        <v>2599.4430000000002</v>
      </c>
      <c r="W345" s="78"/>
      <c r="Y345" s="75">
        <f>SUBTOTAL(9,Y346:Y352)</f>
        <v>1</v>
      </c>
    </row>
    <row r="346" spans="6:25" s="38" customFormat="1" ht="12" outlineLevel="2" x14ac:dyDescent="0.3">
      <c r="F346" s="30">
        <v>55</v>
      </c>
      <c r="G346" s="31" t="s">
        <v>0</v>
      </c>
      <c r="H346" s="32" t="s">
        <v>306</v>
      </c>
      <c r="I346" s="33" t="s">
        <v>1071</v>
      </c>
      <c r="J346" s="31" t="s">
        <v>4</v>
      </c>
      <c r="K346" s="34">
        <v>6.1379999999999999</v>
      </c>
      <c r="L346" s="35">
        <v>0</v>
      </c>
      <c r="M346" s="34">
        <v>6.1379999999999999</v>
      </c>
      <c r="N346" s="36">
        <v>350</v>
      </c>
      <c r="O346" s="37">
        <f>M346*N346</f>
        <v>2148.3000000000002</v>
      </c>
      <c r="P346" s="37">
        <v>0</v>
      </c>
      <c r="Q346" s="37">
        <f>M346*P346</f>
        <v>0</v>
      </c>
      <c r="R346" s="37"/>
      <c r="S346" s="37">
        <f>M346*R346</f>
        <v>0</v>
      </c>
      <c r="T346" s="37">
        <v>21</v>
      </c>
      <c r="U346" s="37">
        <f>O346*T346/100</f>
        <v>451.14300000000003</v>
      </c>
      <c r="V346" s="37">
        <f>U346+O346</f>
        <v>2599.4430000000002</v>
      </c>
      <c r="W346" s="37" t="s">
        <v>1401</v>
      </c>
      <c r="X346" s="37"/>
      <c r="Y346" s="37">
        <v>1</v>
      </c>
    </row>
    <row r="347" spans="6:25" s="38" customFormat="1" ht="12" outlineLevel="2" x14ac:dyDescent="0.3">
      <c r="F347" s="39"/>
      <c r="G347" s="40"/>
      <c r="H347" s="191" t="s">
        <v>230</v>
      </c>
      <c r="I347" s="203"/>
      <c r="J347" s="203"/>
      <c r="K347" s="203"/>
      <c r="L347" s="203"/>
      <c r="M347" s="203"/>
      <c r="N347" s="203"/>
      <c r="O347" s="203"/>
      <c r="P347" s="42"/>
      <c r="Q347" s="43"/>
      <c r="R347" s="42"/>
      <c r="S347" s="43"/>
      <c r="T347" s="44"/>
      <c r="U347" s="44"/>
      <c r="V347" s="44"/>
      <c r="W347" s="45"/>
    </row>
    <row r="348" spans="6:25" s="38" customFormat="1" ht="6" customHeight="1" outlineLevel="2" x14ac:dyDescent="0.3">
      <c r="F348" s="39"/>
      <c r="G348" s="40"/>
      <c r="H348" s="41"/>
      <c r="I348" s="46"/>
      <c r="J348" s="46"/>
      <c r="K348" s="46"/>
      <c r="L348" s="46"/>
      <c r="M348" s="46"/>
      <c r="N348" s="46"/>
      <c r="O348" s="46"/>
      <c r="P348" s="42"/>
      <c r="Q348" s="43"/>
      <c r="R348" s="42"/>
      <c r="S348" s="43"/>
      <c r="T348" s="44"/>
      <c r="U348" s="44"/>
      <c r="V348" s="44"/>
      <c r="W348" s="45"/>
    </row>
    <row r="349" spans="6:25" s="47" customFormat="1" ht="10.5" outlineLevel="3" x14ac:dyDescent="0.25">
      <c r="F349" s="48"/>
      <c r="G349" s="49"/>
      <c r="H349" s="50" t="str">
        <f>IF(AND(H348&lt;&gt;"Výkaz výměr:",I348=""),"Výkaz výměr:","")</f>
        <v>Výkaz výměr:</v>
      </c>
      <c r="I349" s="51" t="s">
        <v>1337</v>
      </c>
      <c r="J349" s="52"/>
      <c r="K349" s="53"/>
      <c r="L349" s="54"/>
      <c r="M349" s="55"/>
      <c r="N349" s="56"/>
      <c r="O349" s="57"/>
      <c r="P349" s="58"/>
      <c r="Q349" s="56"/>
      <c r="R349" s="56"/>
      <c r="S349" s="56"/>
      <c r="T349" s="59" t="s">
        <v>3</v>
      </c>
      <c r="U349" s="56"/>
      <c r="V349" s="56"/>
      <c r="W349" s="60"/>
    </row>
    <row r="350" spans="6:25" s="47" customFormat="1" ht="10.5" outlineLevel="3" x14ac:dyDescent="0.25">
      <c r="F350" s="48"/>
      <c r="G350" s="49"/>
      <c r="H350" s="50" t="str">
        <f>IF(AND(H349&lt;&gt;"Výkaz výměr:",I349=""),"Výkaz výměr:","")</f>
        <v/>
      </c>
      <c r="I350" s="51" t="s">
        <v>414</v>
      </c>
      <c r="J350" s="52"/>
      <c r="K350" s="53"/>
      <c r="L350" s="54"/>
      <c r="M350" s="55"/>
      <c r="N350" s="56"/>
      <c r="O350" s="57"/>
      <c r="P350" s="58"/>
      <c r="Q350" s="56"/>
      <c r="R350" s="56"/>
      <c r="S350" s="56"/>
      <c r="T350" s="59" t="s">
        <v>3</v>
      </c>
      <c r="U350" s="56"/>
      <c r="V350" s="56"/>
      <c r="W350" s="60"/>
    </row>
    <row r="351" spans="6:25" s="47" customFormat="1" ht="10.5" outlineLevel="3" x14ac:dyDescent="0.25">
      <c r="F351" s="48"/>
      <c r="G351" s="49"/>
      <c r="H351" s="50" t="str">
        <f>IF(AND(H350&lt;&gt;"Výkaz výměr:",I350=""),"Výkaz výměr:","")</f>
        <v/>
      </c>
      <c r="I351" s="51" t="s">
        <v>797</v>
      </c>
      <c r="J351" s="52"/>
      <c r="K351" s="53"/>
      <c r="L351" s="54"/>
      <c r="M351" s="55">
        <v>6.1379999999999999</v>
      </c>
      <c r="N351" s="56"/>
      <c r="O351" s="57"/>
      <c r="P351" s="58"/>
      <c r="Q351" s="56"/>
      <c r="R351" s="56"/>
      <c r="S351" s="56"/>
      <c r="T351" s="59" t="s">
        <v>3</v>
      </c>
      <c r="U351" s="56"/>
      <c r="V351" s="56"/>
      <c r="W351" s="60"/>
    </row>
    <row r="352" spans="6:25" s="3" customFormat="1" ht="12.75" customHeight="1" outlineLevel="2" x14ac:dyDescent="0.25">
      <c r="F352" s="9"/>
      <c r="G352" s="10"/>
      <c r="H352" s="10"/>
      <c r="I352" s="11"/>
      <c r="J352" s="10"/>
      <c r="K352" s="12"/>
      <c r="L352" s="13"/>
      <c r="M352" s="12"/>
      <c r="N352" s="13"/>
      <c r="O352" s="14"/>
      <c r="P352" s="15"/>
      <c r="Q352" s="13"/>
      <c r="R352" s="13"/>
      <c r="S352" s="13"/>
      <c r="T352" s="16" t="s">
        <v>3</v>
      </c>
      <c r="U352" s="13"/>
      <c r="V352" s="13"/>
      <c r="W352" s="13"/>
    </row>
    <row r="353" spans="6:25" s="69" customFormat="1" ht="16.5" customHeight="1" outlineLevel="1" x14ac:dyDescent="0.3">
      <c r="F353" s="70"/>
      <c r="G353" s="71"/>
      <c r="H353" s="72"/>
      <c r="I353" s="72" t="s">
        <v>1343</v>
      </c>
      <c r="J353" s="71"/>
      <c r="K353" s="73"/>
      <c r="L353" s="74"/>
      <c r="M353" s="73"/>
      <c r="N353" s="74"/>
      <c r="O353" s="75">
        <f>SUBTOTAL(9,O354:O377)</f>
        <v>192005.8</v>
      </c>
      <c r="P353" s="76"/>
      <c r="Q353" s="75">
        <f>SUBTOTAL(9,Q354:Q377)</f>
        <v>121.33575</v>
      </c>
      <c r="R353" s="74"/>
      <c r="S353" s="75">
        <f>SUBTOTAL(9,S354:S377)</f>
        <v>0</v>
      </c>
      <c r="T353" s="77"/>
      <c r="U353" s="75">
        <f>SUBTOTAL(9,U354:U377)</f>
        <v>40321.218000000001</v>
      </c>
      <c r="V353" s="75">
        <f>SUBTOTAL(9,V354:V377)</f>
        <v>232327.01799999998</v>
      </c>
      <c r="W353" s="78"/>
      <c r="Y353" s="75">
        <f>SUBTOTAL(9,Y354:Y377)</f>
        <v>4</v>
      </c>
    </row>
    <row r="354" spans="6:25" s="38" customFormat="1" ht="12" outlineLevel="2" x14ac:dyDescent="0.3">
      <c r="F354" s="30">
        <v>56</v>
      </c>
      <c r="G354" s="31" t="s">
        <v>0</v>
      </c>
      <c r="H354" s="32" t="s">
        <v>315</v>
      </c>
      <c r="I354" s="33" t="s">
        <v>1169</v>
      </c>
      <c r="J354" s="31" t="s">
        <v>1</v>
      </c>
      <c r="K354" s="34">
        <v>229</v>
      </c>
      <c r="L354" s="35">
        <v>0</v>
      </c>
      <c r="M354" s="34">
        <v>229</v>
      </c>
      <c r="N354" s="36">
        <v>24.7</v>
      </c>
      <c r="O354" s="37">
        <f>M354*N354</f>
        <v>5656.3</v>
      </c>
      <c r="P354" s="37">
        <v>0</v>
      </c>
      <c r="Q354" s="37">
        <f>M354*P354</f>
        <v>0</v>
      </c>
      <c r="R354" s="37"/>
      <c r="S354" s="37">
        <f>M354*R354</f>
        <v>0</v>
      </c>
      <c r="T354" s="37">
        <v>21</v>
      </c>
      <c r="U354" s="37">
        <f>O354*T354/100</f>
        <v>1187.8230000000001</v>
      </c>
      <c r="V354" s="37">
        <f>U354+O354</f>
        <v>6844.1230000000005</v>
      </c>
      <c r="W354" s="37"/>
      <c r="X354" s="37"/>
      <c r="Y354" s="37">
        <v>1</v>
      </c>
    </row>
    <row r="355" spans="6:25" s="38" customFormat="1" ht="12" outlineLevel="2" x14ac:dyDescent="0.3">
      <c r="F355" s="39"/>
      <c r="G355" s="40"/>
      <c r="H355" s="191" t="s">
        <v>230</v>
      </c>
      <c r="I355" s="203"/>
      <c r="J355" s="203"/>
      <c r="K355" s="203"/>
      <c r="L355" s="203"/>
      <c r="M355" s="203"/>
      <c r="N355" s="203"/>
      <c r="O355" s="203"/>
      <c r="P355" s="42"/>
      <c r="Q355" s="43"/>
      <c r="R355" s="42"/>
      <c r="S355" s="43"/>
      <c r="T355" s="44"/>
      <c r="U355" s="44"/>
      <c r="V355" s="44"/>
      <c r="W355" s="45"/>
    </row>
    <row r="356" spans="6:25" s="38" customFormat="1" ht="6" customHeight="1" outlineLevel="2" x14ac:dyDescent="0.3">
      <c r="F356" s="39"/>
      <c r="G356" s="40"/>
      <c r="H356" s="41"/>
      <c r="I356" s="46"/>
      <c r="J356" s="46"/>
      <c r="K356" s="46"/>
      <c r="L356" s="46"/>
      <c r="M356" s="46"/>
      <c r="N356" s="46"/>
      <c r="O356" s="46"/>
      <c r="P356" s="42"/>
      <c r="Q356" s="43"/>
      <c r="R356" s="42"/>
      <c r="S356" s="43"/>
      <c r="T356" s="44"/>
      <c r="U356" s="44"/>
      <c r="V356" s="44"/>
      <c r="W356" s="45"/>
    </row>
    <row r="357" spans="6:25" s="47" customFormat="1" ht="10.5" outlineLevel="3" x14ac:dyDescent="0.25">
      <c r="F357" s="48"/>
      <c r="G357" s="49"/>
      <c r="H357" s="50" t="str">
        <f>IF(AND(H356&lt;&gt;"Výkaz výměr:",I356=""),"Výkaz výměr:","")</f>
        <v>Výkaz výměr:</v>
      </c>
      <c r="I357" s="51" t="s">
        <v>84</v>
      </c>
      <c r="J357" s="52"/>
      <c r="K357" s="53"/>
      <c r="L357" s="54"/>
      <c r="M357" s="55"/>
      <c r="N357" s="56"/>
      <c r="O357" s="57"/>
      <c r="P357" s="58"/>
      <c r="Q357" s="56"/>
      <c r="R357" s="56"/>
      <c r="S357" s="56"/>
      <c r="T357" s="59" t="s">
        <v>3</v>
      </c>
      <c r="U357" s="56"/>
      <c r="V357" s="56"/>
      <c r="W357" s="60"/>
    </row>
    <row r="358" spans="6:25" s="47" customFormat="1" ht="10.5" outlineLevel="3" x14ac:dyDescent="0.25">
      <c r="F358" s="48"/>
      <c r="G358" s="49"/>
      <c r="H358" s="50" t="str">
        <f>IF(AND(H357&lt;&gt;"Výkaz výměr:",I357=""),"Výkaz výměr:","")</f>
        <v/>
      </c>
      <c r="I358" s="51" t="s">
        <v>640</v>
      </c>
      <c r="J358" s="52"/>
      <c r="K358" s="53"/>
      <c r="L358" s="54"/>
      <c r="M358" s="55">
        <v>229</v>
      </c>
      <c r="N358" s="56"/>
      <c r="O358" s="57"/>
      <c r="P358" s="58"/>
      <c r="Q358" s="56"/>
      <c r="R358" s="56"/>
      <c r="S358" s="56"/>
      <c r="T358" s="59" t="s">
        <v>3</v>
      </c>
      <c r="U358" s="56"/>
      <c r="V358" s="56"/>
      <c r="W358" s="60"/>
    </row>
    <row r="359" spans="6:25" s="38" customFormat="1" ht="24" outlineLevel="2" x14ac:dyDescent="0.3">
      <c r="F359" s="30">
        <v>57</v>
      </c>
      <c r="G359" s="31" t="s">
        <v>0</v>
      </c>
      <c r="H359" s="32" t="s">
        <v>313</v>
      </c>
      <c r="I359" s="33" t="s">
        <v>1377</v>
      </c>
      <c r="J359" s="31" t="s">
        <v>1</v>
      </c>
      <c r="K359" s="34">
        <v>480</v>
      </c>
      <c r="L359" s="35">
        <v>0</v>
      </c>
      <c r="M359" s="34">
        <v>480</v>
      </c>
      <c r="N359" s="36">
        <v>285</v>
      </c>
      <c r="O359" s="37">
        <f>M359*N359</f>
        <v>136800</v>
      </c>
      <c r="P359" s="37">
        <v>0.188</v>
      </c>
      <c r="Q359" s="37">
        <f>M359*P359</f>
        <v>90.24</v>
      </c>
      <c r="R359" s="37"/>
      <c r="S359" s="37">
        <f>M359*R359</f>
        <v>0</v>
      </c>
      <c r="T359" s="37">
        <v>21</v>
      </c>
      <c r="U359" s="37">
        <f>O359*T359/100</f>
        <v>28728</v>
      </c>
      <c r="V359" s="37">
        <f>U359+O359</f>
        <v>165528</v>
      </c>
      <c r="W359" s="37" t="s">
        <v>1294</v>
      </c>
      <c r="X359" s="37"/>
      <c r="Y359" s="37">
        <v>1</v>
      </c>
    </row>
    <row r="360" spans="6:25" s="38" customFormat="1" ht="12" outlineLevel="2" x14ac:dyDescent="0.3">
      <c r="F360" s="39"/>
      <c r="G360" s="40"/>
      <c r="H360" s="191" t="s">
        <v>230</v>
      </c>
      <c r="I360" s="203"/>
      <c r="J360" s="203"/>
      <c r="K360" s="203"/>
      <c r="L360" s="203"/>
      <c r="M360" s="203"/>
      <c r="N360" s="203"/>
      <c r="O360" s="203"/>
      <c r="P360" s="42"/>
      <c r="Q360" s="43"/>
      <c r="R360" s="42"/>
      <c r="S360" s="43"/>
      <c r="T360" s="44"/>
      <c r="U360" s="44"/>
      <c r="V360" s="44"/>
      <c r="W360" s="45"/>
    </row>
    <row r="361" spans="6:25" s="38" customFormat="1" ht="6" customHeight="1" outlineLevel="2" x14ac:dyDescent="0.3">
      <c r="F361" s="39"/>
      <c r="G361" s="40"/>
      <c r="H361" s="41"/>
      <c r="I361" s="46"/>
      <c r="J361" s="46"/>
      <c r="K361" s="46"/>
      <c r="L361" s="46"/>
      <c r="M361" s="46"/>
      <c r="N361" s="46"/>
      <c r="O361" s="46"/>
      <c r="P361" s="42"/>
      <c r="Q361" s="43"/>
      <c r="R361" s="42"/>
      <c r="S361" s="43"/>
      <c r="T361" s="44"/>
      <c r="U361" s="44"/>
      <c r="V361" s="44"/>
      <c r="W361" s="45"/>
    </row>
    <row r="362" spans="6:25" s="47" customFormat="1" ht="10.5" outlineLevel="3" x14ac:dyDescent="0.25">
      <c r="F362" s="48"/>
      <c r="G362" s="49"/>
      <c r="H362" s="50" t="str">
        <f>IF(AND(H361&lt;&gt;"Výkaz výměr:",I361=""),"Výkaz výměr:","")</f>
        <v>Výkaz výměr:</v>
      </c>
      <c r="I362" s="51" t="s">
        <v>1083</v>
      </c>
      <c r="J362" s="52"/>
      <c r="K362" s="53"/>
      <c r="L362" s="54"/>
      <c r="M362" s="55"/>
      <c r="N362" s="56"/>
      <c r="O362" s="57"/>
      <c r="P362" s="58"/>
      <c r="Q362" s="56"/>
      <c r="R362" s="56"/>
      <c r="S362" s="56"/>
      <c r="T362" s="59" t="s">
        <v>3</v>
      </c>
      <c r="U362" s="56"/>
      <c r="V362" s="56"/>
      <c r="W362" s="60"/>
    </row>
    <row r="363" spans="6:25" s="47" customFormat="1" ht="10.5" outlineLevel="3" x14ac:dyDescent="0.25">
      <c r="F363" s="48"/>
      <c r="G363" s="49"/>
      <c r="H363" s="50" t="str">
        <f>IF(AND(H362&lt;&gt;"Výkaz výměr:",I362=""),"Výkaz výměr:","")</f>
        <v/>
      </c>
      <c r="I363" s="51" t="s">
        <v>1021</v>
      </c>
      <c r="J363" s="52"/>
      <c r="K363" s="53"/>
      <c r="L363" s="54"/>
      <c r="M363" s="55"/>
      <c r="N363" s="56"/>
      <c r="O363" s="57"/>
      <c r="P363" s="58"/>
      <c r="Q363" s="56"/>
      <c r="R363" s="56"/>
      <c r="S363" s="56"/>
      <c r="T363" s="59" t="s">
        <v>3</v>
      </c>
      <c r="U363" s="56"/>
      <c r="V363" s="56"/>
      <c r="W363" s="60"/>
    </row>
    <row r="364" spans="6:25" s="47" customFormat="1" ht="10.5" outlineLevel="3" x14ac:dyDescent="0.25">
      <c r="F364" s="48"/>
      <c r="G364" s="49"/>
      <c r="H364" s="50" t="str">
        <f>IF(AND(H363&lt;&gt;"Výkaz výměr:",I363=""),"Výkaz výměr:","")</f>
        <v/>
      </c>
      <c r="I364" s="51" t="s">
        <v>1038</v>
      </c>
      <c r="J364" s="52"/>
      <c r="K364" s="53"/>
      <c r="L364" s="54"/>
      <c r="M364" s="55"/>
      <c r="N364" s="56"/>
      <c r="O364" s="57"/>
      <c r="P364" s="58"/>
      <c r="Q364" s="56"/>
      <c r="R364" s="56"/>
      <c r="S364" s="56"/>
      <c r="T364" s="59" t="s">
        <v>3</v>
      </c>
      <c r="U364" s="56"/>
      <c r="V364" s="56"/>
      <c r="W364" s="60"/>
    </row>
    <row r="365" spans="6:25" s="47" customFormat="1" ht="10.5" outlineLevel="3" x14ac:dyDescent="0.25">
      <c r="F365" s="48"/>
      <c r="G365" s="49"/>
      <c r="H365" s="50" t="str">
        <f>IF(AND(H364&lt;&gt;"Výkaz výměr:",I364=""),"Výkaz výměr:","")</f>
        <v/>
      </c>
      <c r="I365" s="51" t="s">
        <v>1205</v>
      </c>
      <c r="J365" s="52"/>
      <c r="K365" s="53"/>
      <c r="L365" s="54"/>
      <c r="M365" s="55"/>
      <c r="N365" s="56"/>
      <c r="O365" s="57"/>
      <c r="P365" s="58"/>
      <c r="Q365" s="56"/>
      <c r="R365" s="56"/>
      <c r="S365" s="56"/>
      <c r="T365" s="59" t="s">
        <v>3</v>
      </c>
      <c r="U365" s="56"/>
      <c r="V365" s="56"/>
      <c r="W365" s="60"/>
    </row>
    <row r="366" spans="6:25" s="47" customFormat="1" ht="10.5" outlineLevel="3" x14ac:dyDescent="0.25">
      <c r="F366" s="48"/>
      <c r="G366" s="49"/>
      <c r="H366" s="50" t="str">
        <f>IF(AND(H365&lt;&gt;"Výkaz výměr:",I365=""),"Výkaz výměr:","")</f>
        <v/>
      </c>
      <c r="I366" s="51" t="s">
        <v>653</v>
      </c>
      <c r="J366" s="52"/>
      <c r="K366" s="53"/>
      <c r="L366" s="54"/>
      <c r="M366" s="55">
        <v>480</v>
      </c>
      <c r="N366" s="56"/>
      <c r="O366" s="57"/>
      <c r="P366" s="58"/>
      <c r="Q366" s="56"/>
      <c r="R366" s="56"/>
      <c r="S366" s="56"/>
      <c r="T366" s="59" t="s">
        <v>3</v>
      </c>
      <c r="U366" s="56"/>
      <c r="V366" s="56"/>
      <c r="W366" s="60"/>
    </row>
    <row r="367" spans="6:25" s="38" customFormat="1" ht="12" outlineLevel="2" x14ac:dyDescent="0.3">
      <c r="F367" s="30">
        <v>58</v>
      </c>
      <c r="G367" s="31" t="s">
        <v>0</v>
      </c>
      <c r="H367" s="32" t="s">
        <v>163</v>
      </c>
      <c r="I367" s="33" t="s">
        <v>569</v>
      </c>
      <c r="J367" s="31" t="s">
        <v>16</v>
      </c>
      <c r="K367" s="34">
        <v>263.55</v>
      </c>
      <c r="L367" s="35">
        <v>0</v>
      </c>
      <c r="M367" s="34">
        <v>263.55</v>
      </c>
      <c r="N367" s="36">
        <v>84</v>
      </c>
      <c r="O367" s="37">
        <f>M367*N367</f>
        <v>22138.2</v>
      </c>
      <c r="P367" s="37">
        <v>4.4999999999999998E-2</v>
      </c>
      <c r="Q367" s="37">
        <f>M367*P367</f>
        <v>11.85975</v>
      </c>
      <c r="R367" s="37"/>
      <c r="S367" s="37">
        <f>M367*R367</f>
        <v>0</v>
      </c>
      <c r="T367" s="37">
        <v>21</v>
      </c>
      <c r="U367" s="37">
        <f>O367*T367/100</f>
        <v>4649.0219999999999</v>
      </c>
      <c r="V367" s="37">
        <f>U367+O367</f>
        <v>26787.222000000002</v>
      </c>
      <c r="W367" s="37"/>
      <c r="X367" s="37"/>
      <c r="Y367" s="37">
        <v>1</v>
      </c>
    </row>
    <row r="368" spans="6:25" s="38" customFormat="1" ht="12" outlineLevel="2" x14ac:dyDescent="0.3">
      <c r="F368" s="39"/>
      <c r="G368" s="40"/>
      <c r="H368" s="191" t="s">
        <v>230</v>
      </c>
      <c r="I368" s="203"/>
      <c r="J368" s="203"/>
      <c r="K368" s="203"/>
      <c r="L368" s="203"/>
      <c r="M368" s="203"/>
      <c r="N368" s="203"/>
      <c r="O368" s="203"/>
      <c r="P368" s="42"/>
      <c r="Q368" s="43"/>
      <c r="R368" s="42"/>
      <c r="S368" s="43"/>
      <c r="T368" s="44"/>
      <c r="U368" s="44"/>
      <c r="V368" s="44"/>
      <c r="W368" s="45"/>
    </row>
    <row r="369" spans="6:25" s="38" customFormat="1" ht="6" customHeight="1" outlineLevel="2" x14ac:dyDescent="0.3">
      <c r="F369" s="39"/>
      <c r="G369" s="40"/>
      <c r="H369" s="41"/>
      <c r="I369" s="46"/>
      <c r="J369" s="46"/>
      <c r="K369" s="46"/>
      <c r="L369" s="46"/>
      <c r="M369" s="46"/>
      <c r="N369" s="46"/>
      <c r="O369" s="46"/>
      <c r="P369" s="42"/>
      <c r="Q369" s="43"/>
      <c r="R369" s="42"/>
      <c r="S369" s="43"/>
      <c r="T369" s="44"/>
      <c r="U369" s="44"/>
      <c r="V369" s="44"/>
      <c r="W369" s="45"/>
    </row>
    <row r="370" spans="6:25" s="47" customFormat="1" ht="10.5" outlineLevel="3" x14ac:dyDescent="0.25">
      <c r="F370" s="48"/>
      <c r="G370" s="49"/>
      <c r="H370" s="50" t="str">
        <f>IF(AND(H369&lt;&gt;"Výkaz výměr:",I369=""),"Výkaz výměr:","")</f>
        <v>Výkaz výměr:</v>
      </c>
      <c r="I370" s="51" t="s">
        <v>547</v>
      </c>
      <c r="J370" s="52"/>
      <c r="K370" s="53"/>
      <c r="L370" s="54"/>
      <c r="M370" s="55"/>
      <c r="N370" s="56"/>
      <c r="O370" s="57"/>
      <c r="P370" s="58"/>
      <c r="Q370" s="56"/>
      <c r="R370" s="56"/>
      <c r="S370" s="56"/>
      <c r="T370" s="59" t="s">
        <v>3</v>
      </c>
      <c r="U370" s="56"/>
      <c r="V370" s="56"/>
      <c r="W370" s="60"/>
    </row>
    <row r="371" spans="6:25" s="47" customFormat="1" ht="10.5" outlineLevel="3" x14ac:dyDescent="0.25">
      <c r="F371" s="48"/>
      <c r="G371" s="49"/>
      <c r="H371" s="50" t="str">
        <f>IF(AND(H370&lt;&gt;"Výkaz výměr:",I370=""),"Výkaz výměr:","")</f>
        <v/>
      </c>
      <c r="I371" s="51" t="s">
        <v>850</v>
      </c>
      <c r="J371" s="52"/>
      <c r="K371" s="53"/>
      <c r="L371" s="54"/>
      <c r="M371" s="55">
        <v>263.55</v>
      </c>
      <c r="N371" s="56"/>
      <c r="O371" s="57"/>
      <c r="P371" s="58"/>
      <c r="Q371" s="56"/>
      <c r="R371" s="56"/>
      <c r="S371" s="56"/>
      <c r="T371" s="59" t="s">
        <v>3</v>
      </c>
      <c r="U371" s="56"/>
      <c r="V371" s="56"/>
      <c r="W371" s="60"/>
    </row>
    <row r="372" spans="6:25" s="38" customFormat="1" ht="12" outlineLevel="2" x14ac:dyDescent="0.3">
      <c r="F372" s="30">
        <v>59</v>
      </c>
      <c r="G372" s="31" t="s">
        <v>0</v>
      </c>
      <c r="H372" s="32" t="s">
        <v>110</v>
      </c>
      <c r="I372" s="33" t="s">
        <v>980</v>
      </c>
      <c r="J372" s="31" t="s">
        <v>16</v>
      </c>
      <c r="K372" s="34">
        <v>240.45</v>
      </c>
      <c r="L372" s="35">
        <v>0</v>
      </c>
      <c r="M372" s="34">
        <v>240.45</v>
      </c>
      <c r="N372" s="36">
        <v>114</v>
      </c>
      <c r="O372" s="37">
        <f>M372*N372</f>
        <v>27411.3</v>
      </c>
      <c r="P372" s="37">
        <v>0.08</v>
      </c>
      <c r="Q372" s="37">
        <f>M372*P372</f>
        <v>19.236000000000001</v>
      </c>
      <c r="R372" s="37"/>
      <c r="S372" s="37">
        <f>M372*R372</f>
        <v>0</v>
      </c>
      <c r="T372" s="37">
        <v>21</v>
      </c>
      <c r="U372" s="37">
        <f>O372*T372/100</f>
        <v>5756.3729999999996</v>
      </c>
      <c r="V372" s="37">
        <f>U372+O372</f>
        <v>33167.672999999995</v>
      </c>
      <c r="W372" s="37" t="s">
        <v>523</v>
      </c>
      <c r="X372" s="37"/>
      <c r="Y372" s="37">
        <v>1</v>
      </c>
    </row>
    <row r="373" spans="6:25" s="38" customFormat="1" ht="12" outlineLevel="2" x14ac:dyDescent="0.3">
      <c r="F373" s="39"/>
      <c r="G373" s="40"/>
      <c r="H373" s="191" t="s">
        <v>230</v>
      </c>
      <c r="I373" s="203"/>
      <c r="J373" s="203"/>
      <c r="K373" s="203"/>
      <c r="L373" s="203"/>
      <c r="M373" s="203"/>
      <c r="N373" s="203"/>
      <c r="O373" s="203"/>
      <c r="P373" s="42"/>
      <c r="Q373" s="43"/>
      <c r="R373" s="42"/>
      <c r="S373" s="43"/>
      <c r="T373" s="44"/>
      <c r="U373" s="44"/>
      <c r="V373" s="44"/>
      <c r="W373" s="45"/>
    </row>
    <row r="374" spans="6:25" s="38" customFormat="1" ht="6" customHeight="1" outlineLevel="2" x14ac:dyDescent="0.3">
      <c r="F374" s="39"/>
      <c r="G374" s="40"/>
      <c r="H374" s="41"/>
      <c r="I374" s="46"/>
      <c r="J374" s="46"/>
      <c r="K374" s="46"/>
      <c r="L374" s="46"/>
      <c r="M374" s="46"/>
      <c r="N374" s="46"/>
      <c r="O374" s="46"/>
      <c r="P374" s="42"/>
      <c r="Q374" s="43"/>
      <c r="R374" s="42"/>
      <c r="S374" s="43"/>
      <c r="T374" s="44"/>
      <c r="U374" s="44"/>
      <c r="V374" s="44"/>
      <c r="W374" s="45"/>
    </row>
    <row r="375" spans="6:25" s="47" customFormat="1" ht="10.5" outlineLevel="3" x14ac:dyDescent="0.25">
      <c r="F375" s="48"/>
      <c r="G375" s="49"/>
      <c r="H375" s="50" t="str">
        <f>IF(AND(H374&lt;&gt;"Výkaz výměr:",I374=""),"Výkaz výměr:","")</f>
        <v>Výkaz výměr:</v>
      </c>
      <c r="I375" s="51" t="s">
        <v>960</v>
      </c>
      <c r="J375" s="52"/>
      <c r="K375" s="53"/>
      <c r="L375" s="54"/>
      <c r="M375" s="55"/>
      <c r="N375" s="56"/>
      <c r="O375" s="57"/>
      <c r="P375" s="58"/>
      <c r="Q375" s="56"/>
      <c r="R375" s="56"/>
      <c r="S375" s="56"/>
      <c r="T375" s="59" t="s">
        <v>3</v>
      </c>
      <c r="U375" s="56"/>
      <c r="V375" s="56"/>
      <c r="W375" s="60"/>
    </row>
    <row r="376" spans="6:25" s="47" customFormat="1" ht="10.5" outlineLevel="3" x14ac:dyDescent="0.25">
      <c r="F376" s="48"/>
      <c r="G376" s="49"/>
      <c r="H376" s="50" t="str">
        <f>IF(AND(H375&lt;&gt;"Výkaz výměr:",I375=""),"Výkaz výměr:","")</f>
        <v/>
      </c>
      <c r="I376" s="51" t="s">
        <v>844</v>
      </c>
      <c r="J376" s="52"/>
      <c r="K376" s="53"/>
      <c r="L376" s="54"/>
      <c r="M376" s="55">
        <v>240.45</v>
      </c>
      <c r="N376" s="56"/>
      <c r="O376" s="57"/>
      <c r="P376" s="58"/>
      <c r="Q376" s="56"/>
      <c r="R376" s="56"/>
      <c r="S376" s="56"/>
      <c r="T376" s="59" t="s">
        <v>3</v>
      </c>
      <c r="U376" s="56"/>
      <c r="V376" s="56"/>
      <c r="W376" s="60"/>
    </row>
    <row r="377" spans="6:25" s="3" customFormat="1" ht="12.75" customHeight="1" outlineLevel="2" x14ac:dyDescent="0.25">
      <c r="F377" s="9"/>
      <c r="G377" s="10"/>
      <c r="H377" s="10"/>
      <c r="I377" s="11"/>
      <c r="J377" s="10"/>
      <c r="K377" s="12"/>
      <c r="L377" s="13"/>
      <c r="M377" s="12"/>
      <c r="N377" s="13"/>
      <c r="O377" s="14"/>
      <c r="P377" s="15"/>
      <c r="Q377" s="13"/>
      <c r="R377" s="13"/>
      <c r="S377" s="13"/>
      <c r="T377" s="16" t="s">
        <v>3</v>
      </c>
      <c r="U377" s="13"/>
      <c r="V377" s="13"/>
      <c r="W377" s="13"/>
    </row>
    <row r="378" spans="6:25" s="69" customFormat="1" ht="16.5" customHeight="1" outlineLevel="1" x14ac:dyDescent="0.3">
      <c r="F378" s="70"/>
      <c r="G378" s="71"/>
      <c r="H378" s="72"/>
      <c r="I378" s="72" t="s">
        <v>213</v>
      </c>
      <c r="J378" s="71"/>
      <c r="K378" s="73"/>
      <c r="L378" s="74"/>
      <c r="M378" s="73"/>
      <c r="N378" s="74"/>
      <c r="O378" s="75">
        <f>SUBTOTAL(9,O379:O384)</f>
        <v>10305</v>
      </c>
      <c r="P378" s="76"/>
      <c r="Q378" s="75">
        <f>SUBTOTAL(9,Q379:Q384)</f>
        <v>0</v>
      </c>
      <c r="R378" s="74"/>
      <c r="S378" s="75">
        <f>SUBTOTAL(9,S379:S384)</f>
        <v>0</v>
      </c>
      <c r="T378" s="77"/>
      <c r="U378" s="75">
        <f>SUBTOTAL(9,U379:U384)</f>
        <v>2164.0500000000002</v>
      </c>
      <c r="V378" s="75">
        <f>SUBTOTAL(9,V379:V384)</f>
        <v>12469.05</v>
      </c>
      <c r="W378" s="78"/>
      <c r="Y378" s="75">
        <f>SUBTOTAL(9,Y379:Y384)</f>
        <v>1</v>
      </c>
    </row>
    <row r="379" spans="6:25" s="38" customFormat="1" ht="12" outlineLevel="2" x14ac:dyDescent="0.3">
      <c r="F379" s="30">
        <v>60</v>
      </c>
      <c r="G379" s="31" t="s">
        <v>0</v>
      </c>
      <c r="H379" s="32" t="s">
        <v>384</v>
      </c>
      <c r="I379" s="33" t="s">
        <v>1352</v>
      </c>
      <c r="J379" s="31" t="s">
        <v>1</v>
      </c>
      <c r="K379" s="34">
        <v>229</v>
      </c>
      <c r="L379" s="35">
        <v>0</v>
      </c>
      <c r="M379" s="34">
        <v>229</v>
      </c>
      <c r="N379" s="36">
        <v>45</v>
      </c>
      <c r="O379" s="37">
        <f>M379*N379</f>
        <v>10305</v>
      </c>
      <c r="P379" s="37">
        <v>0</v>
      </c>
      <c r="Q379" s="37">
        <f>M379*P379</f>
        <v>0</v>
      </c>
      <c r="R379" s="37"/>
      <c r="S379" s="37">
        <f>M379*R379</f>
        <v>0</v>
      </c>
      <c r="T379" s="37">
        <v>21</v>
      </c>
      <c r="U379" s="37">
        <f>O379*T379/100</f>
        <v>2164.0500000000002</v>
      </c>
      <c r="V379" s="37">
        <f>U379+O379</f>
        <v>12469.05</v>
      </c>
      <c r="W379" s="37" t="s">
        <v>1318</v>
      </c>
      <c r="X379" s="37"/>
      <c r="Y379" s="37">
        <v>1</v>
      </c>
    </row>
    <row r="380" spans="6:25" s="38" customFormat="1" ht="12" outlineLevel="2" x14ac:dyDescent="0.3">
      <c r="F380" s="39"/>
      <c r="G380" s="40"/>
      <c r="H380" s="191" t="s">
        <v>230</v>
      </c>
      <c r="I380" s="203"/>
      <c r="J380" s="203"/>
      <c r="K380" s="203"/>
      <c r="L380" s="203"/>
      <c r="M380" s="203"/>
      <c r="N380" s="203"/>
      <c r="O380" s="203"/>
      <c r="P380" s="42"/>
      <c r="Q380" s="43"/>
      <c r="R380" s="42"/>
      <c r="S380" s="43"/>
      <c r="T380" s="44"/>
      <c r="U380" s="44"/>
      <c r="V380" s="44"/>
      <c r="W380" s="45"/>
    </row>
    <row r="381" spans="6:25" s="38" customFormat="1" ht="6" customHeight="1" outlineLevel="2" x14ac:dyDescent="0.3">
      <c r="F381" s="39"/>
      <c r="G381" s="40"/>
      <c r="H381" s="41"/>
      <c r="I381" s="46"/>
      <c r="J381" s="46"/>
      <c r="K381" s="46"/>
      <c r="L381" s="46"/>
      <c r="M381" s="46"/>
      <c r="N381" s="46"/>
      <c r="O381" s="46"/>
      <c r="P381" s="42"/>
      <c r="Q381" s="43"/>
      <c r="R381" s="42"/>
      <c r="S381" s="43"/>
      <c r="T381" s="44"/>
      <c r="U381" s="44"/>
      <c r="V381" s="44"/>
      <c r="W381" s="45"/>
    </row>
    <row r="382" spans="6:25" s="47" customFormat="1" ht="10.5" outlineLevel="3" x14ac:dyDescent="0.25">
      <c r="F382" s="48"/>
      <c r="G382" s="49"/>
      <c r="H382" s="50" t="str">
        <f>IF(AND(H381&lt;&gt;"Výkaz výměr:",I381=""),"Výkaz výměr:","")</f>
        <v>Výkaz výměr:</v>
      </c>
      <c r="I382" s="51" t="s">
        <v>84</v>
      </c>
      <c r="J382" s="52"/>
      <c r="K382" s="53"/>
      <c r="L382" s="54"/>
      <c r="M382" s="55"/>
      <c r="N382" s="56"/>
      <c r="O382" s="57"/>
      <c r="P382" s="58"/>
      <c r="Q382" s="56"/>
      <c r="R382" s="56"/>
      <c r="S382" s="56"/>
      <c r="T382" s="59" t="s">
        <v>3</v>
      </c>
      <c r="U382" s="56"/>
      <c r="V382" s="56"/>
      <c r="W382" s="60"/>
    </row>
    <row r="383" spans="6:25" s="47" customFormat="1" ht="10.5" outlineLevel="3" x14ac:dyDescent="0.25">
      <c r="F383" s="48"/>
      <c r="G383" s="49"/>
      <c r="H383" s="50" t="str">
        <f>IF(AND(H382&lt;&gt;"Výkaz výměr:",I382=""),"Výkaz výměr:","")</f>
        <v/>
      </c>
      <c r="I383" s="51" t="s">
        <v>640</v>
      </c>
      <c r="J383" s="52"/>
      <c r="K383" s="53"/>
      <c r="L383" s="54"/>
      <c r="M383" s="55">
        <v>229</v>
      </c>
      <c r="N383" s="56"/>
      <c r="O383" s="57"/>
      <c r="P383" s="58"/>
      <c r="Q383" s="56"/>
      <c r="R383" s="56"/>
      <c r="S383" s="56"/>
      <c r="T383" s="59" t="s">
        <v>3</v>
      </c>
      <c r="U383" s="56"/>
      <c r="V383" s="56"/>
      <c r="W383" s="60"/>
    </row>
    <row r="384" spans="6:25" s="3" customFormat="1" ht="12.75" customHeight="1" outlineLevel="2" x14ac:dyDescent="0.25">
      <c r="F384" s="9"/>
      <c r="G384" s="10"/>
      <c r="H384" s="10"/>
      <c r="I384" s="11"/>
      <c r="J384" s="10"/>
      <c r="K384" s="12"/>
      <c r="L384" s="13"/>
      <c r="M384" s="12"/>
      <c r="N384" s="13"/>
      <c r="O384" s="14"/>
      <c r="P384" s="15"/>
      <c r="Q384" s="13"/>
      <c r="R384" s="13"/>
      <c r="S384" s="13"/>
      <c r="T384" s="16" t="s">
        <v>3</v>
      </c>
      <c r="U384" s="13"/>
      <c r="V384" s="13"/>
      <c r="W384" s="13"/>
    </row>
    <row r="385" spans="6:25" s="69" customFormat="1" ht="16.5" customHeight="1" outlineLevel="1" x14ac:dyDescent="0.3">
      <c r="F385" s="70"/>
      <c r="G385" s="71"/>
      <c r="H385" s="72"/>
      <c r="I385" s="72" t="s">
        <v>725</v>
      </c>
      <c r="J385" s="71"/>
      <c r="K385" s="73"/>
      <c r="L385" s="74"/>
      <c r="M385" s="73"/>
      <c r="N385" s="74"/>
      <c r="O385" s="75">
        <f>SUBTOTAL(9,O386:O394)</f>
        <v>20178.21</v>
      </c>
      <c r="P385" s="76"/>
      <c r="Q385" s="75">
        <f>SUBTOTAL(9,Q386:Q394)</f>
        <v>0</v>
      </c>
      <c r="R385" s="74"/>
      <c r="S385" s="75">
        <f>SUBTOTAL(9,S386:S394)</f>
        <v>0</v>
      </c>
      <c r="T385" s="77"/>
      <c r="U385" s="75">
        <f>SUBTOTAL(9,U386:U394)</f>
        <v>4237.4241000000002</v>
      </c>
      <c r="V385" s="75">
        <f>SUBTOTAL(9,V386:V394)</f>
        <v>24415.634099999999</v>
      </c>
      <c r="W385" s="78"/>
      <c r="Y385" s="75">
        <f>SUBTOTAL(9,Y386:Y394)</f>
        <v>1</v>
      </c>
    </row>
    <row r="386" spans="6:25" s="38" customFormat="1" ht="12" outlineLevel="2" x14ac:dyDescent="0.3">
      <c r="F386" s="30">
        <v>61</v>
      </c>
      <c r="G386" s="31" t="s">
        <v>0</v>
      </c>
      <c r="H386" s="32" t="s">
        <v>330</v>
      </c>
      <c r="I386" s="33" t="s">
        <v>1186</v>
      </c>
      <c r="J386" s="31" t="s">
        <v>6</v>
      </c>
      <c r="K386" s="34">
        <v>517.39</v>
      </c>
      <c r="L386" s="35">
        <v>0</v>
      </c>
      <c r="M386" s="34">
        <v>517.39</v>
      </c>
      <c r="N386" s="36">
        <v>39</v>
      </c>
      <c r="O386" s="37">
        <f>M386*N386</f>
        <v>20178.21</v>
      </c>
      <c r="P386" s="37">
        <v>0</v>
      </c>
      <c r="Q386" s="37">
        <f>M386*P386</f>
        <v>0</v>
      </c>
      <c r="R386" s="37"/>
      <c r="S386" s="37">
        <f>M386*R386</f>
        <v>0</v>
      </c>
      <c r="T386" s="37">
        <v>21</v>
      </c>
      <c r="U386" s="37">
        <f>O386*T386/100</f>
        <v>4237.4241000000002</v>
      </c>
      <c r="V386" s="37">
        <f>U386+O386</f>
        <v>24415.634099999999</v>
      </c>
      <c r="W386" s="37"/>
      <c r="X386" s="37"/>
      <c r="Y386" s="37">
        <v>1</v>
      </c>
    </row>
    <row r="387" spans="6:25" s="38" customFormat="1" ht="12" outlineLevel="2" x14ac:dyDescent="0.3">
      <c r="F387" s="39"/>
      <c r="G387" s="40"/>
      <c r="H387" s="191" t="s">
        <v>230</v>
      </c>
      <c r="I387" s="203"/>
      <c r="J387" s="203"/>
      <c r="K387" s="203"/>
      <c r="L387" s="203"/>
      <c r="M387" s="203"/>
      <c r="N387" s="203"/>
      <c r="O387" s="203"/>
      <c r="P387" s="42"/>
      <c r="Q387" s="43"/>
      <c r="R387" s="42"/>
      <c r="S387" s="43"/>
      <c r="T387" s="44"/>
      <c r="U387" s="44"/>
      <c r="V387" s="44"/>
      <c r="W387" s="45"/>
    </row>
    <row r="388" spans="6:25" s="38" customFormat="1" ht="6" customHeight="1" outlineLevel="2" x14ac:dyDescent="0.3">
      <c r="F388" s="39"/>
      <c r="G388" s="40"/>
      <c r="H388" s="41"/>
      <c r="I388" s="46"/>
      <c r="J388" s="46"/>
      <c r="K388" s="46"/>
      <c r="L388" s="46"/>
      <c r="M388" s="46"/>
      <c r="N388" s="46"/>
      <c r="O388" s="46"/>
      <c r="P388" s="42"/>
      <c r="Q388" s="43"/>
      <c r="R388" s="42"/>
      <c r="S388" s="43"/>
      <c r="T388" s="44"/>
      <c r="U388" s="44"/>
      <c r="V388" s="44"/>
      <c r="W388" s="45"/>
    </row>
    <row r="389" spans="6:25" s="47" customFormat="1" ht="10.5" outlineLevel="3" x14ac:dyDescent="0.25">
      <c r="F389" s="48"/>
      <c r="G389" s="49"/>
      <c r="H389" s="50" t="str">
        <f>IF(AND(H388&lt;&gt;"Výkaz výměr:",I388=""),"Výkaz výměr:","")</f>
        <v>Výkaz výměr:</v>
      </c>
      <c r="I389" s="51" t="s">
        <v>363</v>
      </c>
      <c r="J389" s="52"/>
      <c r="K389" s="53"/>
      <c r="L389" s="54"/>
      <c r="M389" s="55"/>
      <c r="N389" s="56"/>
      <c r="O389" s="57"/>
      <c r="P389" s="58"/>
      <c r="Q389" s="56"/>
      <c r="R389" s="56"/>
      <c r="S389" s="56"/>
      <c r="T389" s="59" t="s">
        <v>3</v>
      </c>
      <c r="U389" s="56"/>
      <c r="V389" s="56"/>
      <c r="W389" s="60"/>
    </row>
    <row r="390" spans="6:25" s="47" customFormat="1" ht="10.5" outlineLevel="3" x14ac:dyDescent="0.25">
      <c r="F390" s="48"/>
      <c r="G390" s="49"/>
      <c r="H390" s="50" t="str">
        <f>IF(AND(H389&lt;&gt;"Výkaz výměr:",I389=""),"Výkaz výměr:","")</f>
        <v/>
      </c>
      <c r="I390" s="51" t="s">
        <v>972</v>
      </c>
      <c r="J390" s="52"/>
      <c r="K390" s="53"/>
      <c r="L390" s="54"/>
      <c r="M390" s="55"/>
      <c r="N390" s="56"/>
      <c r="O390" s="57"/>
      <c r="P390" s="58"/>
      <c r="Q390" s="56"/>
      <c r="R390" s="56"/>
      <c r="S390" s="56"/>
      <c r="T390" s="59" t="s">
        <v>3</v>
      </c>
      <c r="U390" s="56"/>
      <c r="V390" s="56"/>
      <c r="W390" s="60"/>
    </row>
    <row r="391" spans="6:25" s="47" customFormat="1" ht="10.5" outlineLevel="3" x14ac:dyDescent="0.25">
      <c r="F391" s="48"/>
      <c r="G391" s="49"/>
      <c r="H391" s="50" t="str">
        <f>IF(AND(H390&lt;&gt;"Výkaz výměr:",I390=""),"Výkaz výměr:","")</f>
        <v/>
      </c>
      <c r="I391" s="51" t="s">
        <v>887</v>
      </c>
      <c r="J391" s="52"/>
      <c r="K391" s="53"/>
      <c r="L391" s="54"/>
      <c r="M391" s="55"/>
      <c r="N391" s="56"/>
      <c r="O391" s="57"/>
      <c r="P391" s="58"/>
      <c r="Q391" s="56"/>
      <c r="R391" s="56"/>
      <c r="S391" s="56"/>
      <c r="T391" s="59" t="s">
        <v>3</v>
      </c>
      <c r="U391" s="56"/>
      <c r="V391" s="56"/>
      <c r="W391" s="60"/>
    </row>
    <row r="392" spans="6:25" s="47" customFormat="1" ht="10.5" outlineLevel="3" x14ac:dyDescent="0.25">
      <c r="F392" s="48"/>
      <c r="G392" s="49"/>
      <c r="H392" s="50" t="str">
        <f>IF(AND(H391&lt;&gt;"Výkaz výměr:",I391=""),"Výkaz výměr:","")</f>
        <v/>
      </c>
      <c r="I392" s="51" t="s">
        <v>823</v>
      </c>
      <c r="J392" s="52"/>
      <c r="K392" s="53"/>
      <c r="L392" s="54"/>
      <c r="M392" s="55"/>
      <c r="N392" s="56"/>
      <c r="O392" s="57"/>
      <c r="P392" s="58"/>
      <c r="Q392" s="56"/>
      <c r="R392" s="56"/>
      <c r="S392" s="56"/>
      <c r="T392" s="59" t="s">
        <v>3</v>
      </c>
      <c r="U392" s="56"/>
      <c r="V392" s="56"/>
      <c r="W392" s="60"/>
    </row>
    <row r="393" spans="6:25" s="47" customFormat="1" ht="10.5" outlineLevel="3" x14ac:dyDescent="0.25">
      <c r="F393" s="48"/>
      <c r="G393" s="49"/>
      <c r="H393" s="50" t="str">
        <f>IF(AND(H392&lt;&gt;"Výkaz výměr:",I392=""),"Výkaz výměr:","")</f>
        <v/>
      </c>
      <c r="I393" s="51" t="s">
        <v>863</v>
      </c>
      <c r="J393" s="52"/>
      <c r="K393" s="53"/>
      <c r="L393" s="54"/>
      <c r="M393" s="55">
        <v>517.39</v>
      </c>
      <c r="N393" s="56"/>
      <c r="O393" s="57"/>
      <c r="P393" s="58"/>
      <c r="Q393" s="56"/>
      <c r="R393" s="56"/>
      <c r="S393" s="56"/>
      <c r="T393" s="59" t="s">
        <v>3</v>
      </c>
      <c r="U393" s="56"/>
      <c r="V393" s="56"/>
      <c r="W393" s="60"/>
    </row>
    <row r="394" spans="6:25" s="3" customFormat="1" ht="12.75" customHeight="1" outlineLevel="2" x14ac:dyDescent="0.25">
      <c r="F394" s="9"/>
      <c r="G394" s="10"/>
      <c r="H394" s="10"/>
      <c r="I394" s="11"/>
      <c r="J394" s="10"/>
      <c r="K394" s="12"/>
      <c r="L394" s="13"/>
      <c r="M394" s="12"/>
      <c r="N394" s="13"/>
      <c r="O394" s="14"/>
      <c r="P394" s="15"/>
      <c r="Q394" s="13"/>
      <c r="R394" s="13"/>
      <c r="S394" s="13"/>
      <c r="T394" s="16" t="s">
        <v>3</v>
      </c>
      <c r="U394" s="13"/>
      <c r="V394" s="13"/>
      <c r="W394" s="13"/>
    </row>
    <row r="395" spans="6:25" s="69" customFormat="1" ht="16.5" customHeight="1" outlineLevel="1" x14ac:dyDescent="0.3">
      <c r="F395" s="70"/>
      <c r="G395" s="71"/>
      <c r="H395" s="72"/>
      <c r="I395" s="72" t="s">
        <v>427</v>
      </c>
      <c r="J395" s="71"/>
      <c r="K395" s="73"/>
      <c r="L395" s="74"/>
      <c r="M395" s="73"/>
      <c r="N395" s="74"/>
      <c r="O395" s="75">
        <f>SUBTOTAL(9,O396:O406)</f>
        <v>2500</v>
      </c>
      <c r="P395" s="76"/>
      <c r="Q395" s="75">
        <f>SUBTOTAL(9,Q396:Q406)</f>
        <v>0</v>
      </c>
      <c r="R395" s="74"/>
      <c r="S395" s="75">
        <f>SUBTOTAL(9,S396:S406)</f>
        <v>0</v>
      </c>
      <c r="T395" s="77"/>
      <c r="U395" s="75">
        <f>SUBTOTAL(9,U396:U406)</f>
        <v>525</v>
      </c>
      <c r="V395" s="75">
        <f>SUBTOTAL(9,V396:V406)</f>
        <v>3025</v>
      </c>
      <c r="W395" s="78"/>
      <c r="Y395" s="75">
        <f>SUBTOTAL(9,Y396:Y406)</f>
        <v>1</v>
      </c>
    </row>
    <row r="396" spans="6:25" s="38" customFormat="1" ht="12" outlineLevel="2" x14ac:dyDescent="0.3">
      <c r="F396" s="30">
        <v>62</v>
      </c>
      <c r="G396" s="31" t="s">
        <v>0</v>
      </c>
      <c r="H396" s="32" t="s">
        <v>24</v>
      </c>
      <c r="I396" s="33" t="s">
        <v>389</v>
      </c>
      <c r="J396" s="31" t="s">
        <v>22</v>
      </c>
      <c r="K396" s="34">
        <v>2.5</v>
      </c>
      <c r="L396" s="35">
        <v>0</v>
      </c>
      <c r="M396" s="34">
        <v>2.5</v>
      </c>
      <c r="N396" s="36">
        <v>1000</v>
      </c>
      <c r="O396" s="37">
        <f>M396*N396</f>
        <v>2500</v>
      </c>
      <c r="P396" s="37">
        <v>0</v>
      </c>
      <c r="Q396" s="37">
        <f>M396*P396</f>
        <v>0</v>
      </c>
      <c r="R396" s="37"/>
      <c r="S396" s="37">
        <f>M396*R396</f>
        <v>0</v>
      </c>
      <c r="T396" s="37">
        <v>21</v>
      </c>
      <c r="U396" s="37">
        <f>O396*T396/100</f>
        <v>525</v>
      </c>
      <c r="V396" s="37">
        <f>U396+O396</f>
        <v>3025</v>
      </c>
      <c r="W396" s="37"/>
      <c r="X396" s="37"/>
      <c r="Y396" s="37">
        <v>1</v>
      </c>
    </row>
    <row r="397" spans="6:25" s="38" customFormat="1" ht="12" outlineLevel="2" x14ac:dyDescent="0.3">
      <c r="F397" s="39"/>
      <c r="G397" s="40"/>
      <c r="H397" s="191" t="s">
        <v>230</v>
      </c>
      <c r="I397" s="203"/>
      <c r="J397" s="203"/>
      <c r="K397" s="203"/>
      <c r="L397" s="203"/>
      <c r="M397" s="203"/>
      <c r="N397" s="203"/>
      <c r="O397" s="203"/>
      <c r="P397" s="42"/>
      <c r="Q397" s="43"/>
      <c r="R397" s="42"/>
      <c r="S397" s="43"/>
      <c r="T397" s="44"/>
      <c r="U397" s="44"/>
      <c r="V397" s="44"/>
      <c r="W397" s="45"/>
    </row>
    <row r="398" spans="6:25" s="38" customFormat="1" ht="6" customHeight="1" outlineLevel="2" x14ac:dyDescent="0.3">
      <c r="F398" s="39"/>
      <c r="G398" s="40"/>
      <c r="H398" s="41"/>
      <c r="I398" s="46"/>
      <c r="J398" s="46"/>
      <c r="K398" s="46"/>
      <c r="L398" s="46"/>
      <c r="M398" s="46"/>
      <c r="N398" s="46"/>
      <c r="O398" s="46"/>
      <c r="P398" s="42"/>
      <c r="Q398" s="43"/>
      <c r="R398" s="42"/>
      <c r="S398" s="43"/>
      <c r="T398" s="44"/>
      <c r="U398" s="44"/>
      <c r="V398" s="44"/>
      <c r="W398" s="45"/>
    </row>
    <row r="399" spans="6:25" s="47" customFormat="1" ht="10.5" outlineLevel="3" x14ac:dyDescent="0.25">
      <c r="F399" s="48"/>
      <c r="G399" s="49"/>
      <c r="H399" s="50" t="str">
        <f t="shared" ref="H399:H405" si="6">IF(AND(H398&lt;&gt;"Výkaz výměr:",I398=""),"Výkaz výměr:","")</f>
        <v>Výkaz výměr:</v>
      </c>
      <c r="I399" s="51" t="s">
        <v>1063</v>
      </c>
      <c r="J399" s="52"/>
      <c r="K399" s="53"/>
      <c r="L399" s="54"/>
      <c r="M399" s="55"/>
      <c r="N399" s="56"/>
      <c r="O399" s="57"/>
      <c r="P399" s="58"/>
      <c r="Q399" s="56"/>
      <c r="R399" s="56"/>
      <c r="S399" s="56"/>
      <c r="T399" s="59" t="s">
        <v>3</v>
      </c>
      <c r="U399" s="56"/>
      <c r="V399" s="56"/>
      <c r="W399" s="60"/>
    </row>
    <row r="400" spans="6:25" s="47" customFormat="1" ht="10.5" outlineLevel="3" x14ac:dyDescent="0.25">
      <c r="F400" s="48"/>
      <c r="G400" s="49"/>
      <c r="H400" s="50" t="str">
        <f t="shared" si="6"/>
        <v/>
      </c>
      <c r="I400" s="51" t="s">
        <v>27</v>
      </c>
      <c r="J400" s="52"/>
      <c r="K400" s="53"/>
      <c r="L400" s="54"/>
      <c r="M400" s="55"/>
      <c r="N400" s="56"/>
      <c r="O400" s="57"/>
      <c r="P400" s="58"/>
      <c r="Q400" s="56"/>
      <c r="R400" s="56"/>
      <c r="S400" s="56"/>
      <c r="T400" s="59" t="s">
        <v>3</v>
      </c>
      <c r="U400" s="56"/>
      <c r="V400" s="56"/>
      <c r="W400" s="60"/>
    </row>
    <row r="401" spans="6:25" s="47" customFormat="1" ht="10.5" outlineLevel="3" x14ac:dyDescent="0.25">
      <c r="F401" s="48"/>
      <c r="G401" s="49"/>
      <c r="H401" s="50" t="str">
        <f t="shared" si="6"/>
        <v/>
      </c>
      <c r="I401" s="51" t="s">
        <v>27</v>
      </c>
      <c r="J401" s="52"/>
      <c r="K401" s="53"/>
      <c r="L401" s="54"/>
      <c r="M401" s="55"/>
      <c r="N401" s="56"/>
      <c r="O401" s="57"/>
      <c r="P401" s="58"/>
      <c r="Q401" s="56"/>
      <c r="R401" s="56"/>
      <c r="S401" s="56"/>
      <c r="T401" s="59" t="s">
        <v>3</v>
      </c>
      <c r="U401" s="56"/>
      <c r="V401" s="56"/>
      <c r="W401" s="60"/>
    </row>
    <row r="402" spans="6:25" s="47" customFormat="1" ht="10.5" outlineLevel="3" x14ac:dyDescent="0.25">
      <c r="F402" s="48"/>
      <c r="G402" s="49"/>
      <c r="H402" s="50" t="str">
        <f t="shared" si="6"/>
        <v/>
      </c>
      <c r="I402" s="51" t="s">
        <v>27</v>
      </c>
      <c r="J402" s="52"/>
      <c r="K402" s="53"/>
      <c r="L402" s="54"/>
      <c r="M402" s="55"/>
      <c r="N402" s="56"/>
      <c r="O402" s="57"/>
      <c r="P402" s="58"/>
      <c r="Q402" s="56"/>
      <c r="R402" s="56"/>
      <c r="S402" s="56"/>
      <c r="T402" s="59" t="s">
        <v>3</v>
      </c>
      <c r="U402" s="56"/>
      <c r="V402" s="56"/>
      <c r="W402" s="60"/>
    </row>
    <row r="403" spans="6:25" s="47" customFormat="1" ht="10.5" outlineLevel="3" x14ac:dyDescent="0.25">
      <c r="F403" s="48"/>
      <c r="G403" s="49"/>
      <c r="H403" s="50" t="str">
        <f t="shared" si="6"/>
        <v/>
      </c>
      <c r="I403" s="51" t="s">
        <v>27</v>
      </c>
      <c r="J403" s="52"/>
      <c r="K403" s="53"/>
      <c r="L403" s="54"/>
      <c r="M403" s="55"/>
      <c r="N403" s="56"/>
      <c r="O403" s="57"/>
      <c r="P403" s="58"/>
      <c r="Q403" s="56"/>
      <c r="R403" s="56"/>
      <c r="S403" s="56"/>
      <c r="T403" s="59" t="s">
        <v>3</v>
      </c>
      <c r="U403" s="56"/>
      <c r="V403" s="56"/>
      <c r="W403" s="60"/>
    </row>
    <row r="404" spans="6:25" s="47" customFormat="1" ht="10.5" outlineLevel="3" x14ac:dyDescent="0.25">
      <c r="F404" s="48"/>
      <c r="G404" s="49"/>
      <c r="H404" s="50" t="str">
        <f t="shared" si="6"/>
        <v/>
      </c>
      <c r="I404" s="51" t="s">
        <v>27</v>
      </c>
      <c r="J404" s="52"/>
      <c r="K404" s="53"/>
      <c r="L404" s="54"/>
      <c r="M404" s="55"/>
      <c r="N404" s="56"/>
      <c r="O404" s="57"/>
      <c r="P404" s="58"/>
      <c r="Q404" s="56"/>
      <c r="R404" s="56"/>
      <c r="S404" s="56"/>
      <c r="T404" s="59" t="s">
        <v>3</v>
      </c>
      <c r="U404" s="56"/>
      <c r="V404" s="56"/>
      <c r="W404" s="60"/>
    </row>
    <row r="405" spans="6:25" s="47" customFormat="1" ht="10.5" outlineLevel="3" x14ac:dyDescent="0.25">
      <c r="F405" s="48"/>
      <c r="G405" s="49"/>
      <c r="H405" s="50" t="str">
        <f t="shared" si="6"/>
        <v/>
      </c>
      <c r="I405" s="51" t="s">
        <v>636</v>
      </c>
      <c r="J405" s="52"/>
      <c r="K405" s="53"/>
      <c r="L405" s="54"/>
      <c r="M405" s="55">
        <v>2.5</v>
      </c>
      <c r="N405" s="56"/>
      <c r="O405" s="57"/>
      <c r="P405" s="58"/>
      <c r="Q405" s="56"/>
      <c r="R405" s="56"/>
      <c r="S405" s="56"/>
      <c r="T405" s="59" t="s">
        <v>3</v>
      </c>
      <c r="U405" s="56"/>
      <c r="V405" s="56"/>
      <c r="W405" s="60"/>
    </row>
    <row r="406" spans="6:25" s="3" customFormat="1" ht="12.75" customHeight="1" outlineLevel="2" x14ac:dyDescent="0.25">
      <c r="F406" s="9"/>
      <c r="G406" s="10"/>
      <c r="H406" s="10"/>
      <c r="I406" s="11"/>
      <c r="J406" s="10"/>
      <c r="K406" s="12"/>
      <c r="L406" s="13"/>
      <c r="M406" s="12"/>
      <c r="N406" s="13"/>
      <c r="O406" s="14"/>
      <c r="P406" s="15"/>
      <c r="Q406" s="13"/>
      <c r="R406" s="13"/>
      <c r="S406" s="13"/>
      <c r="T406" s="16" t="s">
        <v>3</v>
      </c>
      <c r="U406" s="13"/>
      <c r="V406" s="13"/>
      <c r="W406" s="13"/>
    </row>
    <row r="407" spans="6:25" s="69" customFormat="1" ht="16.5" customHeight="1" outlineLevel="1" x14ac:dyDescent="0.3">
      <c r="F407" s="70"/>
      <c r="G407" s="71"/>
      <c r="H407" s="72"/>
      <c r="I407" s="72" t="s">
        <v>998</v>
      </c>
      <c r="J407" s="71"/>
      <c r="K407" s="73"/>
      <c r="L407" s="74"/>
      <c r="M407" s="73"/>
      <c r="N407" s="74"/>
      <c r="O407" s="75">
        <f>SUBTOTAL(9,O408:O411)</f>
        <v>2000</v>
      </c>
      <c r="P407" s="76"/>
      <c r="Q407" s="75">
        <f>SUBTOTAL(9,Q408:Q411)</f>
        <v>0</v>
      </c>
      <c r="R407" s="74"/>
      <c r="S407" s="75">
        <f>SUBTOTAL(9,S408:S411)</f>
        <v>0</v>
      </c>
      <c r="T407" s="77"/>
      <c r="U407" s="75">
        <f>SUBTOTAL(9,U408:U411)</f>
        <v>420</v>
      </c>
      <c r="V407" s="75">
        <f>SUBTOTAL(9,V408:V411)</f>
        <v>2420</v>
      </c>
      <c r="W407" s="78"/>
      <c r="Y407" s="75">
        <f>SUBTOTAL(9,Y408:Y411)</f>
        <v>1</v>
      </c>
    </row>
    <row r="408" spans="6:25" s="38" customFormat="1" ht="12" outlineLevel="2" x14ac:dyDescent="0.3">
      <c r="F408" s="30">
        <v>63</v>
      </c>
      <c r="G408" s="31" t="s">
        <v>0</v>
      </c>
      <c r="H408" s="32" t="s">
        <v>58</v>
      </c>
      <c r="I408" s="33" t="s">
        <v>563</v>
      </c>
      <c r="J408" s="31" t="s">
        <v>34</v>
      </c>
      <c r="K408" s="34">
        <v>1</v>
      </c>
      <c r="L408" s="35">
        <v>0</v>
      </c>
      <c r="M408" s="34">
        <v>1</v>
      </c>
      <c r="N408" s="36">
        <v>2000</v>
      </c>
      <c r="O408" s="37">
        <f>M408*N408</f>
        <v>2000</v>
      </c>
      <c r="P408" s="37">
        <v>0</v>
      </c>
      <c r="Q408" s="37">
        <f>M408*P408</f>
        <v>0</v>
      </c>
      <c r="R408" s="37"/>
      <c r="S408" s="37">
        <f>M408*R408</f>
        <v>0</v>
      </c>
      <c r="T408" s="37">
        <v>21</v>
      </c>
      <c r="U408" s="37">
        <f>O408*T408/100</f>
        <v>420</v>
      </c>
      <c r="V408" s="37">
        <f>U408+O408</f>
        <v>2420</v>
      </c>
      <c r="W408" s="37"/>
      <c r="X408" s="37"/>
      <c r="Y408" s="37">
        <v>1</v>
      </c>
    </row>
    <row r="409" spans="6:25" s="38" customFormat="1" ht="12" outlineLevel="2" x14ac:dyDescent="0.3">
      <c r="F409" s="39"/>
      <c r="G409" s="40"/>
      <c r="H409" s="191" t="s">
        <v>230</v>
      </c>
      <c r="I409" s="203"/>
      <c r="J409" s="203"/>
      <c r="K409" s="203"/>
      <c r="L409" s="203"/>
      <c r="M409" s="203"/>
      <c r="N409" s="203"/>
      <c r="O409" s="203"/>
      <c r="P409" s="42"/>
      <c r="Q409" s="43"/>
      <c r="R409" s="42"/>
      <c r="S409" s="43"/>
      <c r="T409" s="44"/>
      <c r="U409" s="44"/>
      <c r="V409" s="44"/>
      <c r="W409" s="45"/>
    </row>
    <row r="410" spans="6:25" s="38" customFormat="1" ht="6" customHeight="1" outlineLevel="2" x14ac:dyDescent="0.3">
      <c r="F410" s="39"/>
      <c r="G410" s="40"/>
      <c r="H410" s="41"/>
      <c r="I410" s="46"/>
      <c r="J410" s="46"/>
      <c r="K410" s="46"/>
      <c r="L410" s="46"/>
      <c r="M410" s="46"/>
      <c r="N410" s="46"/>
      <c r="O410" s="46"/>
      <c r="P410" s="42"/>
      <c r="Q410" s="43"/>
      <c r="R410" s="42"/>
      <c r="S410" s="43"/>
      <c r="T410" s="44"/>
      <c r="U410" s="44"/>
      <c r="V410" s="44"/>
      <c r="W410" s="45"/>
    </row>
    <row r="411" spans="6:25" s="3" customFormat="1" ht="12.75" customHeight="1" outlineLevel="2" x14ac:dyDescent="0.25">
      <c r="F411" s="9"/>
      <c r="G411" s="10"/>
      <c r="H411" s="10"/>
      <c r="I411" s="11"/>
      <c r="J411" s="10"/>
      <c r="K411" s="12"/>
      <c r="L411" s="13"/>
      <c r="M411" s="12"/>
      <c r="N411" s="13"/>
      <c r="O411" s="14"/>
      <c r="P411" s="15"/>
      <c r="Q411" s="13"/>
      <c r="R411" s="13"/>
      <c r="S411" s="13"/>
      <c r="T411" s="16" t="s">
        <v>3</v>
      </c>
      <c r="U411" s="13"/>
      <c r="V411" s="13"/>
      <c r="W411" s="13"/>
    </row>
    <row r="412" spans="6:25" s="3" customFormat="1" ht="12.75" customHeight="1" outlineLevel="1" x14ac:dyDescent="0.25">
      <c r="F412" s="9"/>
      <c r="G412" s="10"/>
      <c r="H412" s="10"/>
      <c r="I412" s="11"/>
      <c r="J412" s="10"/>
      <c r="K412" s="12"/>
      <c r="L412" s="13"/>
      <c r="M412" s="12"/>
      <c r="N412" s="13"/>
      <c r="O412" s="14"/>
      <c r="P412" s="15"/>
      <c r="Q412" s="13"/>
      <c r="R412" s="13"/>
      <c r="S412" s="13"/>
      <c r="T412" s="16" t="s">
        <v>3</v>
      </c>
      <c r="U412" s="13"/>
      <c r="V412" s="13"/>
      <c r="W412" s="13"/>
    </row>
    <row r="413" spans="6:25" s="79" customFormat="1" ht="18.75" customHeight="1" x14ac:dyDescent="0.3">
      <c r="F413" s="80"/>
      <c r="G413" s="81"/>
      <c r="H413" s="82"/>
      <c r="I413" s="82" t="s">
        <v>1103</v>
      </c>
      <c r="J413" s="81"/>
      <c r="K413" s="83"/>
      <c r="L413" s="84"/>
      <c r="M413" s="83"/>
      <c r="N413" s="84"/>
      <c r="O413" s="85">
        <f>SUBTOTAL(9,O414:O1040)</f>
        <v>2073234.7585000005</v>
      </c>
      <c r="P413" s="86"/>
      <c r="Q413" s="85">
        <f>SUBTOTAL(9,Q414:Q1040)</f>
        <v>1537.4721727199997</v>
      </c>
      <c r="R413" s="84"/>
      <c r="S413" s="85">
        <f>SUBTOTAL(9,S414:S1040)</f>
        <v>0</v>
      </c>
      <c r="T413" s="87"/>
      <c r="U413" s="85">
        <f>SUBTOTAL(9,U414:U1040)</f>
        <v>435379.29928499984</v>
      </c>
      <c r="V413" s="85">
        <f>SUBTOTAL(9,V414:V1040)</f>
        <v>2508614.0577849997</v>
      </c>
      <c r="W413" s="88"/>
      <c r="Y413" s="85">
        <f>SUBTOTAL(9,Y414:Y1040)</f>
        <v>103</v>
      </c>
    </row>
    <row r="414" spans="6:25" s="69" customFormat="1" ht="16.5" customHeight="1" outlineLevel="1" x14ac:dyDescent="0.3">
      <c r="F414" s="70"/>
      <c r="G414" s="71"/>
      <c r="H414" s="72"/>
      <c r="I414" s="72" t="s">
        <v>995</v>
      </c>
      <c r="J414" s="71"/>
      <c r="K414" s="73"/>
      <c r="L414" s="74"/>
      <c r="M414" s="73"/>
      <c r="N414" s="74"/>
      <c r="O414" s="75">
        <f>SUBTOTAL(9,O415:O548)</f>
        <v>313559.57999999996</v>
      </c>
      <c r="P414" s="76"/>
      <c r="Q414" s="75">
        <f>SUBTOTAL(9,Q415:Q548)</f>
        <v>281.09200000000004</v>
      </c>
      <c r="R414" s="74"/>
      <c r="S414" s="75">
        <f>SUBTOTAL(9,S415:S548)</f>
        <v>0</v>
      </c>
      <c r="T414" s="77"/>
      <c r="U414" s="75">
        <f>SUBTOTAL(9,U415:U548)</f>
        <v>65847.511800000007</v>
      </c>
      <c r="V414" s="75">
        <f>SUBTOTAL(9,V415:V548)</f>
        <v>379407.09180000005</v>
      </c>
      <c r="W414" s="78"/>
      <c r="Y414" s="75">
        <f>SUBTOTAL(9,Y415:Y548)</f>
        <v>25</v>
      </c>
    </row>
    <row r="415" spans="6:25" s="38" customFormat="1" ht="12" outlineLevel="2" x14ac:dyDescent="0.3">
      <c r="F415" s="30">
        <v>64</v>
      </c>
      <c r="G415" s="31" t="s">
        <v>0</v>
      </c>
      <c r="H415" s="32" t="s">
        <v>322</v>
      </c>
      <c r="I415" s="33" t="s">
        <v>1217</v>
      </c>
      <c r="J415" s="31" t="s">
        <v>13</v>
      </c>
      <c r="K415" s="34">
        <v>472</v>
      </c>
      <c r="L415" s="35">
        <v>0</v>
      </c>
      <c r="M415" s="34">
        <v>472</v>
      </c>
      <c r="N415" s="36">
        <v>27.4</v>
      </c>
      <c r="O415" s="37">
        <f>M415*N415</f>
        <v>12932.8</v>
      </c>
      <c r="P415" s="37">
        <v>0</v>
      </c>
      <c r="Q415" s="37">
        <f>M415*P415</f>
        <v>0</v>
      </c>
      <c r="R415" s="37"/>
      <c r="S415" s="37">
        <f>M415*R415</f>
        <v>0</v>
      </c>
      <c r="T415" s="37">
        <v>21</v>
      </c>
      <c r="U415" s="37">
        <f>O415*T415/100</f>
        <v>2715.8879999999999</v>
      </c>
      <c r="V415" s="37">
        <f>U415+O415</f>
        <v>15648.687999999998</v>
      </c>
      <c r="W415" s="37"/>
      <c r="X415" s="37"/>
      <c r="Y415" s="37">
        <v>1</v>
      </c>
    </row>
    <row r="416" spans="6:25" s="38" customFormat="1" ht="12" outlineLevel="2" x14ac:dyDescent="0.3">
      <c r="F416" s="39"/>
      <c r="G416" s="40"/>
      <c r="H416" s="191" t="s">
        <v>230</v>
      </c>
      <c r="I416" s="203"/>
      <c r="J416" s="203"/>
      <c r="K416" s="203"/>
      <c r="L416" s="203"/>
      <c r="M416" s="203"/>
      <c r="N416" s="203"/>
      <c r="O416" s="203"/>
      <c r="P416" s="42"/>
      <c r="Q416" s="43"/>
      <c r="R416" s="42"/>
      <c r="S416" s="43"/>
      <c r="T416" s="44"/>
      <c r="U416" s="44"/>
      <c r="V416" s="44"/>
      <c r="W416" s="45"/>
    </row>
    <row r="417" spans="6:25" s="38" customFormat="1" ht="6" customHeight="1" outlineLevel="2" x14ac:dyDescent="0.3">
      <c r="F417" s="39"/>
      <c r="G417" s="40"/>
      <c r="H417" s="41"/>
      <c r="I417" s="46"/>
      <c r="J417" s="46"/>
      <c r="K417" s="46"/>
      <c r="L417" s="46"/>
      <c r="M417" s="46"/>
      <c r="N417" s="46"/>
      <c r="O417" s="46"/>
      <c r="P417" s="42"/>
      <c r="Q417" s="43"/>
      <c r="R417" s="42"/>
      <c r="S417" s="43"/>
      <c r="T417" s="44"/>
      <c r="U417" s="44"/>
      <c r="V417" s="44"/>
      <c r="W417" s="45"/>
    </row>
    <row r="418" spans="6:25" s="47" customFormat="1" ht="10.5" outlineLevel="3" x14ac:dyDescent="0.25">
      <c r="F418" s="48"/>
      <c r="G418" s="49"/>
      <c r="H418" s="50" t="str">
        <f>IF(AND(H417&lt;&gt;"Výkaz výměr:",I417=""),"Výkaz výměr:","")</f>
        <v>Výkaz výměr:</v>
      </c>
      <c r="I418" s="51" t="s">
        <v>882</v>
      </c>
      <c r="J418" s="52"/>
      <c r="K418" s="53"/>
      <c r="L418" s="54"/>
      <c r="M418" s="55"/>
      <c r="N418" s="56"/>
      <c r="O418" s="57"/>
      <c r="P418" s="58"/>
      <c r="Q418" s="56"/>
      <c r="R418" s="56"/>
      <c r="S418" s="56"/>
      <c r="T418" s="59" t="s">
        <v>3</v>
      </c>
      <c r="U418" s="56"/>
      <c r="V418" s="56"/>
      <c r="W418" s="60"/>
    </row>
    <row r="419" spans="6:25" s="47" customFormat="1" ht="10.5" outlineLevel="3" x14ac:dyDescent="0.25">
      <c r="F419" s="48"/>
      <c r="G419" s="49"/>
      <c r="H419" s="50" t="str">
        <f>IF(AND(H418&lt;&gt;"Výkaz výměr:",I418=""),"Výkaz výměr:","")</f>
        <v/>
      </c>
      <c r="I419" s="51" t="s">
        <v>1291</v>
      </c>
      <c r="J419" s="52"/>
      <c r="K419" s="53"/>
      <c r="L419" s="54"/>
      <c r="M419" s="55"/>
      <c r="N419" s="56"/>
      <c r="O419" s="57"/>
      <c r="P419" s="58"/>
      <c r="Q419" s="56"/>
      <c r="R419" s="56"/>
      <c r="S419" s="56"/>
      <c r="T419" s="59" t="s">
        <v>3</v>
      </c>
      <c r="U419" s="56"/>
      <c r="V419" s="56"/>
      <c r="W419" s="60"/>
    </row>
    <row r="420" spans="6:25" s="47" customFormat="1" ht="10.5" outlineLevel="3" x14ac:dyDescent="0.25">
      <c r="F420" s="48"/>
      <c r="G420" s="49"/>
      <c r="H420" s="50" t="str">
        <f>IF(AND(H419&lt;&gt;"Výkaz výměr:",I419=""),"Výkaz výměr:","")</f>
        <v/>
      </c>
      <c r="I420" s="51" t="s">
        <v>651</v>
      </c>
      <c r="J420" s="52"/>
      <c r="K420" s="53"/>
      <c r="L420" s="54"/>
      <c r="M420" s="55">
        <v>472</v>
      </c>
      <c r="N420" s="56"/>
      <c r="O420" s="57"/>
      <c r="P420" s="58"/>
      <c r="Q420" s="56"/>
      <c r="R420" s="56"/>
      <c r="S420" s="56"/>
      <c r="T420" s="59" t="s">
        <v>3</v>
      </c>
      <c r="U420" s="56"/>
      <c r="V420" s="56"/>
      <c r="W420" s="60"/>
    </row>
    <row r="421" spans="6:25" s="38" customFormat="1" ht="12" outlineLevel="2" x14ac:dyDescent="0.3">
      <c r="F421" s="30">
        <v>65</v>
      </c>
      <c r="G421" s="31" t="s">
        <v>0</v>
      </c>
      <c r="H421" s="32" t="s">
        <v>239</v>
      </c>
      <c r="I421" s="33" t="s">
        <v>1222</v>
      </c>
      <c r="J421" s="31" t="s">
        <v>13</v>
      </c>
      <c r="K421" s="34">
        <v>874</v>
      </c>
      <c r="L421" s="35">
        <v>0</v>
      </c>
      <c r="M421" s="34">
        <v>874</v>
      </c>
      <c r="N421" s="36">
        <v>49.7</v>
      </c>
      <c r="O421" s="37">
        <f>M421*N421</f>
        <v>43437.8</v>
      </c>
      <c r="P421" s="37">
        <v>0</v>
      </c>
      <c r="Q421" s="37">
        <f>M421*P421</f>
        <v>0</v>
      </c>
      <c r="R421" s="37"/>
      <c r="S421" s="37">
        <f>M421*R421</f>
        <v>0</v>
      </c>
      <c r="T421" s="37">
        <v>21</v>
      </c>
      <c r="U421" s="37">
        <f>O421*T421/100</f>
        <v>9121.9380000000001</v>
      </c>
      <c r="V421" s="37">
        <f>U421+O421</f>
        <v>52559.738000000005</v>
      </c>
      <c r="W421" s="37"/>
      <c r="X421" s="37"/>
      <c r="Y421" s="37">
        <v>1</v>
      </c>
    </row>
    <row r="422" spans="6:25" s="38" customFormat="1" ht="12" outlineLevel="2" x14ac:dyDescent="0.3">
      <c r="F422" s="39"/>
      <c r="G422" s="40"/>
      <c r="H422" s="191" t="s">
        <v>230</v>
      </c>
      <c r="I422" s="203"/>
      <c r="J422" s="203"/>
      <c r="K422" s="203"/>
      <c r="L422" s="203"/>
      <c r="M422" s="203"/>
      <c r="N422" s="203"/>
      <c r="O422" s="203"/>
      <c r="P422" s="42"/>
      <c r="Q422" s="43"/>
      <c r="R422" s="42"/>
      <c r="S422" s="43"/>
      <c r="T422" s="44"/>
      <c r="U422" s="44"/>
      <c r="V422" s="44"/>
      <c r="W422" s="45"/>
    </row>
    <row r="423" spans="6:25" s="38" customFormat="1" ht="6" customHeight="1" outlineLevel="2" x14ac:dyDescent="0.3">
      <c r="F423" s="39"/>
      <c r="G423" s="40"/>
      <c r="H423" s="41"/>
      <c r="I423" s="46"/>
      <c r="J423" s="46"/>
      <c r="K423" s="46"/>
      <c r="L423" s="46"/>
      <c r="M423" s="46"/>
      <c r="N423" s="46"/>
      <c r="O423" s="46"/>
      <c r="P423" s="42"/>
      <c r="Q423" s="43"/>
      <c r="R423" s="42"/>
      <c r="S423" s="43"/>
      <c r="T423" s="44"/>
      <c r="U423" s="44"/>
      <c r="V423" s="44"/>
      <c r="W423" s="45"/>
    </row>
    <row r="424" spans="6:25" s="47" customFormat="1" ht="10.5" outlineLevel="3" x14ac:dyDescent="0.25">
      <c r="F424" s="48"/>
      <c r="G424" s="49"/>
      <c r="H424" s="50" t="str">
        <f>IF(AND(H423&lt;&gt;"Výkaz výměr:",I423=""),"Výkaz výměr:","")</f>
        <v>Výkaz výměr:</v>
      </c>
      <c r="I424" s="51" t="s">
        <v>93</v>
      </c>
      <c r="J424" s="52"/>
      <c r="K424" s="53"/>
      <c r="L424" s="54"/>
      <c r="M424" s="55"/>
      <c r="N424" s="56"/>
      <c r="O424" s="57"/>
      <c r="P424" s="58"/>
      <c r="Q424" s="56"/>
      <c r="R424" s="56"/>
      <c r="S424" s="56"/>
      <c r="T424" s="59" t="s">
        <v>3</v>
      </c>
      <c r="U424" s="56"/>
      <c r="V424" s="56"/>
      <c r="W424" s="60"/>
    </row>
    <row r="425" spans="6:25" s="47" customFormat="1" ht="10.5" outlineLevel="3" x14ac:dyDescent="0.25">
      <c r="F425" s="48"/>
      <c r="G425" s="49"/>
      <c r="H425" s="50" t="str">
        <f>IF(AND(H424&lt;&gt;"Výkaz výměr:",I424=""),"Výkaz výměr:","")</f>
        <v/>
      </c>
      <c r="I425" s="51" t="s">
        <v>666</v>
      </c>
      <c r="J425" s="52"/>
      <c r="K425" s="53"/>
      <c r="L425" s="54"/>
      <c r="M425" s="55">
        <v>874</v>
      </c>
      <c r="N425" s="56"/>
      <c r="O425" s="57"/>
      <c r="P425" s="58"/>
      <c r="Q425" s="56"/>
      <c r="R425" s="56"/>
      <c r="S425" s="56"/>
      <c r="T425" s="59" t="s">
        <v>3</v>
      </c>
      <c r="U425" s="56"/>
      <c r="V425" s="56"/>
      <c r="W425" s="60"/>
    </row>
    <row r="426" spans="6:25" s="38" customFormat="1" ht="12" outlineLevel="2" x14ac:dyDescent="0.3">
      <c r="F426" s="30">
        <v>66</v>
      </c>
      <c r="G426" s="31" t="s">
        <v>0</v>
      </c>
      <c r="H426" s="32" t="s">
        <v>243</v>
      </c>
      <c r="I426" s="33" t="s">
        <v>1327</v>
      </c>
      <c r="J426" s="31" t="s">
        <v>13</v>
      </c>
      <c r="K426" s="34">
        <v>141</v>
      </c>
      <c r="L426" s="35">
        <v>0</v>
      </c>
      <c r="M426" s="34">
        <v>141</v>
      </c>
      <c r="N426" s="36">
        <v>54.7</v>
      </c>
      <c r="O426" s="37">
        <f>M426*N426</f>
        <v>7712.7000000000007</v>
      </c>
      <c r="P426" s="37">
        <v>0.22500000000000001</v>
      </c>
      <c r="Q426" s="37">
        <f>M426*P426</f>
        <v>31.725000000000001</v>
      </c>
      <c r="R426" s="37"/>
      <c r="S426" s="37">
        <f>M426*R426</f>
        <v>0</v>
      </c>
      <c r="T426" s="37">
        <v>21</v>
      </c>
      <c r="U426" s="37">
        <f>O426*T426/100</f>
        <v>1619.6670000000001</v>
      </c>
      <c r="V426" s="37">
        <f>U426+O426</f>
        <v>9332.3670000000002</v>
      </c>
      <c r="W426" s="37"/>
      <c r="X426" s="37"/>
      <c r="Y426" s="37">
        <v>1</v>
      </c>
    </row>
    <row r="427" spans="6:25" s="38" customFormat="1" ht="12" outlineLevel="2" x14ac:dyDescent="0.3">
      <c r="F427" s="39"/>
      <c r="G427" s="40"/>
      <c r="H427" s="191" t="s">
        <v>230</v>
      </c>
      <c r="I427" s="203"/>
      <c r="J427" s="203"/>
      <c r="K427" s="203"/>
      <c r="L427" s="203"/>
      <c r="M427" s="203"/>
      <c r="N427" s="203"/>
      <c r="O427" s="203"/>
      <c r="P427" s="42"/>
      <c r="Q427" s="43"/>
      <c r="R427" s="42"/>
      <c r="S427" s="43"/>
      <c r="T427" s="44"/>
      <c r="U427" s="44"/>
      <c r="V427" s="44"/>
      <c r="W427" s="45"/>
    </row>
    <row r="428" spans="6:25" s="38" customFormat="1" ht="6" customHeight="1" outlineLevel="2" x14ac:dyDescent="0.3">
      <c r="F428" s="39"/>
      <c r="G428" s="40"/>
      <c r="H428" s="41"/>
      <c r="I428" s="46"/>
      <c r="J428" s="46"/>
      <c r="K428" s="46"/>
      <c r="L428" s="46"/>
      <c r="M428" s="46"/>
      <c r="N428" s="46"/>
      <c r="O428" s="46"/>
      <c r="P428" s="42"/>
      <c r="Q428" s="43"/>
      <c r="R428" s="42"/>
      <c r="S428" s="43"/>
      <c r="T428" s="44"/>
      <c r="U428" s="44"/>
      <c r="V428" s="44"/>
      <c r="W428" s="45"/>
    </row>
    <row r="429" spans="6:25" s="47" customFormat="1" ht="10.5" outlineLevel="3" x14ac:dyDescent="0.25">
      <c r="F429" s="48"/>
      <c r="G429" s="49"/>
      <c r="H429" s="50" t="str">
        <f>IF(AND(H428&lt;&gt;"Výkaz výměr:",I428=""),"Výkaz výměr:","")</f>
        <v>Výkaz výměr:</v>
      </c>
      <c r="I429" s="51" t="s">
        <v>815</v>
      </c>
      <c r="J429" s="52"/>
      <c r="K429" s="53"/>
      <c r="L429" s="54"/>
      <c r="M429" s="55"/>
      <c r="N429" s="56"/>
      <c r="O429" s="57"/>
      <c r="P429" s="58"/>
      <c r="Q429" s="56"/>
      <c r="R429" s="56"/>
      <c r="S429" s="56"/>
      <c r="T429" s="59" t="s">
        <v>3</v>
      </c>
      <c r="U429" s="56"/>
      <c r="V429" s="56"/>
      <c r="W429" s="60"/>
    </row>
    <row r="430" spans="6:25" s="47" customFormat="1" ht="10.5" outlineLevel="3" x14ac:dyDescent="0.25">
      <c r="F430" s="48"/>
      <c r="G430" s="49"/>
      <c r="H430" s="50" t="str">
        <f>IF(AND(H429&lt;&gt;"Výkaz výměr:",I429=""),"Výkaz výměr:","")</f>
        <v/>
      </c>
      <c r="I430" s="51" t="s">
        <v>630</v>
      </c>
      <c r="J430" s="52"/>
      <c r="K430" s="53"/>
      <c r="L430" s="54"/>
      <c r="M430" s="55">
        <v>141</v>
      </c>
      <c r="N430" s="56"/>
      <c r="O430" s="57"/>
      <c r="P430" s="58"/>
      <c r="Q430" s="56"/>
      <c r="R430" s="56"/>
      <c r="S430" s="56"/>
      <c r="T430" s="59" t="s">
        <v>3</v>
      </c>
      <c r="U430" s="56"/>
      <c r="V430" s="56"/>
      <c r="W430" s="60"/>
    </row>
    <row r="431" spans="6:25" s="38" customFormat="1" ht="12" outlineLevel="2" x14ac:dyDescent="0.3">
      <c r="F431" s="30">
        <v>67</v>
      </c>
      <c r="G431" s="31" t="s">
        <v>0</v>
      </c>
      <c r="H431" s="32" t="s">
        <v>242</v>
      </c>
      <c r="I431" s="33" t="s">
        <v>1329</v>
      </c>
      <c r="J431" s="31" t="s">
        <v>13</v>
      </c>
      <c r="K431" s="34">
        <v>331</v>
      </c>
      <c r="L431" s="35">
        <v>0</v>
      </c>
      <c r="M431" s="34">
        <v>331</v>
      </c>
      <c r="N431" s="36">
        <v>41.9</v>
      </c>
      <c r="O431" s="37">
        <f>M431*N431</f>
        <v>13868.9</v>
      </c>
      <c r="P431" s="37">
        <v>0.13800000000000001</v>
      </c>
      <c r="Q431" s="37">
        <f>M431*P431</f>
        <v>45.678000000000004</v>
      </c>
      <c r="R431" s="37"/>
      <c r="S431" s="37">
        <f>M431*R431</f>
        <v>0</v>
      </c>
      <c r="T431" s="37">
        <v>21</v>
      </c>
      <c r="U431" s="37">
        <f>O431*T431/100</f>
        <v>2912.4689999999996</v>
      </c>
      <c r="V431" s="37">
        <f>U431+O431</f>
        <v>16781.368999999999</v>
      </c>
      <c r="W431" s="37" t="s">
        <v>1384</v>
      </c>
      <c r="X431" s="37"/>
      <c r="Y431" s="37">
        <v>1</v>
      </c>
    </row>
    <row r="432" spans="6:25" s="38" customFormat="1" ht="12" outlineLevel="2" x14ac:dyDescent="0.3">
      <c r="F432" s="39"/>
      <c r="G432" s="40"/>
      <c r="H432" s="191" t="s">
        <v>230</v>
      </c>
      <c r="I432" s="203"/>
      <c r="J432" s="203"/>
      <c r="K432" s="203"/>
      <c r="L432" s="203"/>
      <c r="M432" s="203"/>
      <c r="N432" s="203"/>
      <c r="O432" s="203"/>
      <c r="P432" s="42"/>
      <c r="Q432" s="43"/>
      <c r="R432" s="42"/>
      <c r="S432" s="43"/>
      <c r="T432" s="44"/>
      <c r="U432" s="44"/>
      <c r="V432" s="44"/>
      <c r="W432" s="45"/>
    </row>
    <row r="433" spans="6:25" s="38" customFormat="1" ht="6" customHeight="1" outlineLevel="2" x14ac:dyDescent="0.3">
      <c r="F433" s="39"/>
      <c r="G433" s="40"/>
      <c r="H433" s="41"/>
      <c r="I433" s="46"/>
      <c r="J433" s="46"/>
      <c r="K433" s="46"/>
      <c r="L433" s="46"/>
      <c r="M433" s="46"/>
      <c r="N433" s="46"/>
      <c r="O433" s="46"/>
      <c r="P433" s="42"/>
      <c r="Q433" s="43"/>
      <c r="R433" s="42"/>
      <c r="S433" s="43"/>
      <c r="T433" s="44"/>
      <c r="U433" s="44"/>
      <c r="V433" s="44"/>
      <c r="W433" s="45"/>
    </row>
    <row r="434" spans="6:25" s="47" customFormat="1" ht="10.5" outlineLevel="3" x14ac:dyDescent="0.25">
      <c r="F434" s="48"/>
      <c r="G434" s="49"/>
      <c r="H434" s="50" t="str">
        <f>IF(AND(H433&lt;&gt;"Výkaz výměr:",I433=""),"Výkaz výměr:","")</f>
        <v>Výkaz výměr:</v>
      </c>
      <c r="I434" s="51" t="s">
        <v>882</v>
      </c>
      <c r="J434" s="52"/>
      <c r="K434" s="53"/>
      <c r="L434" s="54"/>
      <c r="M434" s="55"/>
      <c r="N434" s="56"/>
      <c r="O434" s="57"/>
      <c r="P434" s="58"/>
      <c r="Q434" s="56"/>
      <c r="R434" s="56"/>
      <c r="S434" s="56"/>
      <c r="T434" s="59" t="s">
        <v>3</v>
      </c>
      <c r="U434" s="56"/>
      <c r="V434" s="56"/>
      <c r="W434" s="60"/>
    </row>
    <row r="435" spans="6:25" s="47" customFormat="1" ht="10.5" outlineLevel="3" x14ac:dyDescent="0.25">
      <c r="F435" s="48"/>
      <c r="G435" s="49"/>
      <c r="H435" s="50" t="str">
        <f>IF(AND(H434&lt;&gt;"Výkaz výměr:",I434=""),"Výkaz výměr:","")</f>
        <v/>
      </c>
      <c r="I435" s="51" t="s">
        <v>647</v>
      </c>
      <c r="J435" s="52"/>
      <c r="K435" s="53"/>
      <c r="L435" s="54"/>
      <c r="M435" s="55">
        <v>331</v>
      </c>
      <c r="N435" s="56"/>
      <c r="O435" s="57"/>
      <c r="P435" s="58"/>
      <c r="Q435" s="56"/>
      <c r="R435" s="56"/>
      <c r="S435" s="56"/>
      <c r="T435" s="59" t="s">
        <v>3</v>
      </c>
      <c r="U435" s="56"/>
      <c r="V435" s="56"/>
      <c r="W435" s="60"/>
    </row>
    <row r="436" spans="6:25" s="38" customFormat="1" ht="12" outlineLevel="2" x14ac:dyDescent="0.3">
      <c r="F436" s="30">
        <v>68</v>
      </c>
      <c r="G436" s="31" t="s">
        <v>0</v>
      </c>
      <c r="H436" s="32" t="s">
        <v>251</v>
      </c>
      <c r="I436" s="33" t="s">
        <v>1225</v>
      </c>
      <c r="J436" s="31" t="s">
        <v>1</v>
      </c>
      <c r="K436" s="34">
        <v>231</v>
      </c>
      <c r="L436" s="35">
        <v>0</v>
      </c>
      <c r="M436" s="34">
        <v>231</v>
      </c>
      <c r="N436" s="36">
        <v>35</v>
      </c>
      <c r="O436" s="37">
        <f>M436*N436</f>
        <v>8085</v>
      </c>
      <c r="P436" s="37">
        <v>0.04</v>
      </c>
      <c r="Q436" s="37">
        <f>M436*P436</f>
        <v>9.24</v>
      </c>
      <c r="R436" s="37"/>
      <c r="S436" s="37">
        <f>M436*R436</f>
        <v>0</v>
      </c>
      <c r="T436" s="37">
        <v>21</v>
      </c>
      <c r="U436" s="37">
        <f>O436*T436/100</f>
        <v>1697.85</v>
      </c>
      <c r="V436" s="37">
        <f>U436+O436</f>
        <v>9782.85</v>
      </c>
      <c r="W436" s="37"/>
      <c r="X436" s="37"/>
      <c r="Y436" s="37">
        <v>1</v>
      </c>
    </row>
    <row r="437" spans="6:25" s="38" customFormat="1" ht="12" outlineLevel="2" x14ac:dyDescent="0.3">
      <c r="F437" s="39"/>
      <c r="G437" s="40"/>
      <c r="H437" s="191" t="s">
        <v>230</v>
      </c>
      <c r="I437" s="203"/>
      <c r="J437" s="203"/>
      <c r="K437" s="203"/>
      <c r="L437" s="203"/>
      <c r="M437" s="203"/>
      <c r="N437" s="203"/>
      <c r="O437" s="203"/>
      <c r="P437" s="42"/>
      <c r="Q437" s="43"/>
      <c r="R437" s="42"/>
      <c r="S437" s="43"/>
      <c r="T437" s="44"/>
      <c r="U437" s="44"/>
      <c r="V437" s="44"/>
      <c r="W437" s="45"/>
    </row>
    <row r="438" spans="6:25" s="38" customFormat="1" ht="6" customHeight="1" outlineLevel="2" x14ac:dyDescent="0.3">
      <c r="F438" s="39"/>
      <c r="G438" s="40"/>
      <c r="H438" s="41"/>
      <c r="I438" s="46"/>
      <c r="J438" s="46"/>
      <c r="K438" s="46"/>
      <c r="L438" s="46"/>
      <c r="M438" s="46"/>
      <c r="N438" s="46"/>
      <c r="O438" s="46"/>
      <c r="P438" s="42"/>
      <c r="Q438" s="43"/>
      <c r="R438" s="42"/>
      <c r="S438" s="43"/>
      <c r="T438" s="44"/>
      <c r="U438" s="44"/>
      <c r="V438" s="44"/>
      <c r="W438" s="45"/>
    </row>
    <row r="439" spans="6:25" s="47" customFormat="1" ht="10.5" outlineLevel="3" x14ac:dyDescent="0.25">
      <c r="F439" s="48"/>
      <c r="G439" s="49"/>
      <c r="H439" s="50" t="str">
        <f>IF(AND(H438&lt;&gt;"Výkaz výměr:",I438=""),"Výkaz výměr:","")</f>
        <v>Výkaz výměr:</v>
      </c>
      <c r="I439" s="51" t="s">
        <v>488</v>
      </c>
      <c r="J439" s="52"/>
      <c r="K439" s="53"/>
      <c r="L439" s="54"/>
      <c r="M439" s="55"/>
      <c r="N439" s="56"/>
      <c r="O439" s="57"/>
      <c r="P439" s="58"/>
      <c r="Q439" s="56"/>
      <c r="R439" s="56"/>
      <c r="S439" s="56"/>
      <c r="T439" s="59" t="s">
        <v>3</v>
      </c>
      <c r="U439" s="56"/>
      <c r="V439" s="56"/>
      <c r="W439" s="60"/>
    </row>
    <row r="440" spans="6:25" s="47" customFormat="1" ht="10.5" outlineLevel="3" x14ac:dyDescent="0.25">
      <c r="F440" s="48"/>
      <c r="G440" s="49"/>
      <c r="H440" s="50" t="str">
        <f>IF(AND(H439&lt;&gt;"Výkaz výměr:",I439=""),"Výkaz výměr:","")</f>
        <v/>
      </c>
      <c r="I440" s="51" t="s">
        <v>641</v>
      </c>
      <c r="J440" s="52"/>
      <c r="K440" s="53"/>
      <c r="L440" s="54"/>
      <c r="M440" s="55">
        <v>231</v>
      </c>
      <c r="N440" s="56"/>
      <c r="O440" s="57"/>
      <c r="P440" s="58"/>
      <c r="Q440" s="56"/>
      <c r="R440" s="56"/>
      <c r="S440" s="56"/>
      <c r="T440" s="59" t="s">
        <v>3</v>
      </c>
      <c r="U440" s="56"/>
      <c r="V440" s="56"/>
      <c r="W440" s="60"/>
    </row>
    <row r="441" spans="6:25" s="38" customFormat="1" ht="12" outlineLevel="2" x14ac:dyDescent="0.3">
      <c r="F441" s="30">
        <v>69</v>
      </c>
      <c r="G441" s="31" t="s">
        <v>0</v>
      </c>
      <c r="H441" s="32" t="s">
        <v>250</v>
      </c>
      <c r="I441" s="33" t="s">
        <v>1258</v>
      </c>
      <c r="J441" s="31" t="s">
        <v>1</v>
      </c>
      <c r="K441" s="34">
        <v>407</v>
      </c>
      <c r="L441" s="35">
        <v>0</v>
      </c>
      <c r="M441" s="34">
        <v>407</v>
      </c>
      <c r="N441" s="36">
        <v>49.2</v>
      </c>
      <c r="O441" s="37">
        <f>M441*N441</f>
        <v>20024.400000000001</v>
      </c>
      <c r="P441" s="37">
        <v>0.14499999999999999</v>
      </c>
      <c r="Q441" s="37">
        <f>M441*P441</f>
        <v>59.014999999999993</v>
      </c>
      <c r="R441" s="37"/>
      <c r="S441" s="37">
        <f>M441*R441</f>
        <v>0</v>
      </c>
      <c r="T441" s="37">
        <v>21</v>
      </c>
      <c r="U441" s="37">
        <f>O441*T441/100</f>
        <v>4205.1239999999998</v>
      </c>
      <c r="V441" s="37">
        <f>U441+O441</f>
        <v>24229.524000000001</v>
      </c>
      <c r="W441" s="37"/>
      <c r="X441" s="37"/>
      <c r="Y441" s="37">
        <v>1</v>
      </c>
    </row>
    <row r="442" spans="6:25" s="38" customFormat="1" ht="12" outlineLevel="2" x14ac:dyDescent="0.3">
      <c r="F442" s="39"/>
      <c r="G442" s="40"/>
      <c r="H442" s="191" t="s">
        <v>230</v>
      </c>
      <c r="I442" s="203"/>
      <c r="J442" s="203"/>
      <c r="K442" s="203"/>
      <c r="L442" s="203"/>
      <c r="M442" s="203"/>
      <c r="N442" s="203"/>
      <c r="O442" s="203"/>
      <c r="P442" s="42"/>
      <c r="Q442" s="43"/>
      <c r="R442" s="42"/>
      <c r="S442" s="43"/>
      <c r="T442" s="44"/>
      <c r="U442" s="44"/>
      <c r="V442" s="44"/>
      <c r="W442" s="45"/>
    </row>
    <row r="443" spans="6:25" s="38" customFormat="1" ht="6" customHeight="1" outlineLevel="2" x14ac:dyDescent="0.3">
      <c r="F443" s="39"/>
      <c r="G443" s="40"/>
      <c r="H443" s="41"/>
      <c r="I443" s="46"/>
      <c r="J443" s="46"/>
      <c r="K443" s="46"/>
      <c r="L443" s="46"/>
      <c r="M443" s="46"/>
      <c r="N443" s="46"/>
      <c r="O443" s="46"/>
      <c r="P443" s="42"/>
      <c r="Q443" s="43"/>
      <c r="R443" s="42"/>
      <c r="S443" s="43"/>
      <c r="T443" s="44"/>
      <c r="U443" s="44"/>
      <c r="V443" s="44"/>
      <c r="W443" s="45"/>
    </row>
    <row r="444" spans="6:25" s="47" customFormat="1" ht="10.5" outlineLevel="3" x14ac:dyDescent="0.25">
      <c r="F444" s="48"/>
      <c r="G444" s="49"/>
      <c r="H444" s="50" t="str">
        <f>IF(AND(H443&lt;&gt;"Výkaz výměr:",I443=""),"Výkaz výměr:","")</f>
        <v>Výkaz výměr:</v>
      </c>
      <c r="I444" s="51" t="s">
        <v>1052</v>
      </c>
      <c r="J444" s="52"/>
      <c r="K444" s="53"/>
      <c r="L444" s="54"/>
      <c r="M444" s="55"/>
      <c r="N444" s="56"/>
      <c r="O444" s="57"/>
      <c r="P444" s="58"/>
      <c r="Q444" s="56"/>
      <c r="R444" s="56"/>
      <c r="S444" s="56"/>
      <c r="T444" s="59" t="s">
        <v>3</v>
      </c>
      <c r="U444" s="56"/>
      <c r="V444" s="56"/>
      <c r="W444" s="60"/>
    </row>
    <row r="445" spans="6:25" s="47" customFormat="1" ht="10.5" outlineLevel="3" x14ac:dyDescent="0.25">
      <c r="F445" s="48"/>
      <c r="G445" s="49"/>
      <c r="H445" s="50" t="str">
        <f>IF(AND(H444&lt;&gt;"Výkaz výměr:",I444=""),"Výkaz výměr:","")</f>
        <v/>
      </c>
      <c r="I445" s="51" t="s">
        <v>649</v>
      </c>
      <c r="J445" s="52"/>
      <c r="K445" s="53"/>
      <c r="L445" s="54"/>
      <c r="M445" s="55">
        <v>407</v>
      </c>
      <c r="N445" s="56"/>
      <c r="O445" s="57"/>
      <c r="P445" s="58"/>
      <c r="Q445" s="56"/>
      <c r="R445" s="56"/>
      <c r="S445" s="56"/>
      <c r="T445" s="59" t="s">
        <v>3</v>
      </c>
      <c r="U445" s="56"/>
      <c r="V445" s="56"/>
      <c r="W445" s="60"/>
    </row>
    <row r="446" spans="6:25" s="38" customFormat="1" ht="12" outlineLevel="2" x14ac:dyDescent="0.3">
      <c r="F446" s="30">
        <v>70</v>
      </c>
      <c r="G446" s="31" t="s">
        <v>0</v>
      </c>
      <c r="H446" s="32" t="s">
        <v>321</v>
      </c>
      <c r="I446" s="33" t="s">
        <v>1195</v>
      </c>
      <c r="J446" s="31" t="s">
        <v>1</v>
      </c>
      <c r="K446" s="34">
        <v>638</v>
      </c>
      <c r="L446" s="35">
        <v>0</v>
      </c>
      <c r="M446" s="34">
        <v>638</v>
      </c>
      <c r="N446" s="36">
        <v>21.4</v>
      </c>
      <c r="O446" s="37">
        <f>M446*N446</f>
        <v>13653.199999999999</v>
      </c>
      <c r="P446" s="37">
        <v>0</v>
      </c>
      <c r="Q446" s="37">
        <f>M446*P446</f>
        <v>0</v>
      </c>
      <c r="R446" s="37"/>
      <c r="S446" s="37">
        <f>M446*R446</f>
        <v>0</v>
      </c>
      <c r="T446" s="37">
        <v>21</v>
      </c>
      <c r="U446" s="37">
        <f>O446*T446/100</f>
        <v>2867.1719999999996</v>
      </c>
      <c r="V446" s="37">
        <f>U446+O446</f>
        <v>16520.371999999999</v>
      </c>
      <c r="W446" s="37"/>
      <c r="X446" s="37"/>
      <c r="Y446" s="37">
        <v>1</v>
      </c>
    </row>
    <row r="447" spans="6:25" s="38" customFormat="1" ht="12" outlineLevel="2" x14ac:dyDescent="0.3">
      <c r="F447" s="39"/>
      <c r="G447" s="40"/>
      <c r="H447" s="191" t="s">
        <v>230</v>
      </c>
      <c r="I447" s="203"/>
      <c r="J447" s="203"/>
      <c r="K447" s="203"/>
      <c r="L447" s="203"/>
      <c r="M447" s="203"/>
      <c r="N447" s="203"/>
      <c r="O447" s="203"/>
      <c r="P447" s="42"/>
      <c r="Q447" s="43"/>
      <c r="R447" s="42"/>
      <c r="S447" s="43"/>
      <c r="T447" s="44"/>
      <c r="U447" s="44"/>
      <c r="V447" s="44"/>
      <c r="W447" s="45"/>
    </row>
    <row r="448" spans="6:25" s="38" customFormat="1" ht="6" customHeight="1" outlineLevel="2" x14ac:dyDescent="0.3">
      <c r="F448" s="39"/>
      <c r="G448" s="40"/>
      <c r="H448" s="41"/>
      <c r="I448" s="46"/>
      <c r="J448" s="46"/>
      <c r="K448" s="46"/>
      <c r="L448" s="46"/>
      <c r="M448" s="46"/>
      <c r="N448" s="46"/>
      <c r="O448" s="46"/>
      <c r="P448" s="42"/>
      <c r="Q448" s="43"/>
      <c r="R448" s="42"/>
      <c r="S448" s="43"/>
      <c r="T448" s="44"/>
      <c r="U448" s="44"/>
      <c r="V448" s="44"/>
      <c r="W448" s="45"/>
    </row>
    <row r="449" spans="6:25" s="47" customFormat="1" ht="10.5" outlineLevel="3" x14ac:dyDescent="0.25">
      <c r="F449" s="48"/>
      <c r="G449" s="49"/>
      <c r="H449" s="50" t="str">
        <f>IF(AND(H448&lt;&gt;"Výkaz výměr:",I448=""),"Výkaz výměr:","")</f>
        <v>Výkaz výměr:</v>
      </c>
      <c r="I449" s="51" t="s">
        <v>394</v>
      </c>
      <c r="J449" s="52"/>
      <c r="K449" s="53"/>
      <c r="L449" s="54"/>
      <c r="M449" s="55"/>
      <c r="N449" s="56"/>
      <c r="O449" s="57"/>
      <c r="P449" s="58"/>
      <c r="Q449" s="56"/>
      <c r="R449" s="56"/>
      <c r="S449" s="56"/>
      <c r="T449" s="59" t="s">
        <v>3</v>
      </c>
      <c r="U449" s="56"/>
      <c r="V449" s="56"/>
      <c r="W449" s="60"/>
    </row>
    <row r="450" spans="6:25" s="47" customFormat="1" ht="10.5" outlineLevel="3" x14ac:dyDescent="0.25">
      <c r="F450" s="48"/>
      <c r="G450" s="49"/>
      <c r="H450" s="50" t="str">
        <f>IF(AND(H449&lt;&gt;"Výkaz výměr:",I449=""),"Výkaz výměr:","")</f>
        <v/>
      </c>
      <c r="I450" s="51" t="s">
        <v>657</v>
      </c>
      <c r="J450" s="52"/>
      <c r="K450" s="53"/>
      <c r="L450" s="54"/>
      <c r="M450" s="55">
        <v>638</v>
      </c>
      <c r="N450" s="56"/>
      <c r="O450" s="57"/>
      <c r="P450" s="58"/>
      <c r="Q450" s="56"/>
      <c r="R450" s="56"/>
      <c r="S450" s="56"/>
      <c r="T450" s="59" t="s">
        <v>3</v>
      </c>
      <c r="U450" s="56"/>
      <c r="V450" s="56"/>
      <c r="W450" s="60"/>
    </row>
    <row r="451" spans="6:25" s="38" customFormat="1" ht="12" outlineLevel="2" x14ac:dyDescent="0.3">
      <c r="F451" s="30">
        <v>71</v>
      </c>
      <c r="G451" s="31" t="s">
        <v>0</v>
      </c>
      <c r="H451" s="32" t="s">
        <v>319</v>
      </c>
      <c r="I451" s="33" t="s">
        <v>1009</v>
      </c>
      <c r="J451" s="31" t="s">
        <v>9</v>
      </c>
      <c r="K451" s="34">
        <v>19.559999999999999</v>
      </c>
      <c r="L451" s="35">
        <v>0</v>
      </c>
      <c r="M451" s="34">
        <v>19.559999999999999</v>
      </c>
      <c r="N451" s="36">
        <v>960</v>
      </c>
      <c r="O451" s="37">
        <f>M451*N451</f>
        <v>18777.599999999999</v>
      </c>
      <c r="P451" s="37">
        <v>2.2000000000000002</v>
      </c>
      <c r="Q451" s="37">
        <f>M451*P451</f>
        <v>43.032000000000004</v>
      </c>
      <c r="R451" s="37"/>
      <c r="S451" s="37">
        <f>M451*R451</f>
        <v>0</v>
      </c>
      <c r="T451" s="37">
        <v>21</v>
      </c>
      <c r="U451" s="37">
        <f>O451*T451/100</f>
        <v>3943.2959999999998</v>
      </c>
      <c r="V451" s="37">
        <f>U451+O451</f>
        <v>22720.895999999997</v>
      </c>
      <c r="W451" s="37" t="s">
        <v>1383</v>
      </c>
      <c r="X451" s="37"/>
      <c r="Y451" s="37">
        <v>1</v>
      </c>
    </row>
    <row r="452" spans="6:25" s="38" customFormat="1" ht="12" outlineLevel="2" x14ac:dyDescent="0.3">
      <c r="F452" s="39"/>
      <c r="G452" s="40"/>
      <c r="H452" s="191" t="s">
        <v>230</v>
      </c>
      <c r="I452" s="203"/>
      <c r="J452" s="203"/>
      <c r="K452" s="203"/>
      <c r="L452" s="203"/>
      <c r="M452" s="203"/>
      <c r="N452" s="203"/>
      <c r="O452" s="203"/>
      <c r="P452" s="42"/>
      <c r="Q452" s="43"/>
      <c r="R452" s="42"/>
      <c r="S452" s="43"/>
      <c r="T452" s="44"/>
      <c r="U452" s="44"/>
      <c r="V452" s="44"/>
      <c r="W452" s="45"/>
    </row>
    <row r="453" spans="6:25" s="38" customFormat="1" ht="6" customHeight="1" outlineLevel="2" x14ac:dyDescent="0.3">
      <c r="F453" s="39"/>
      <c r="G453" s="40"/>
      <c r="H453" s="41"/>
      <c r="I453" s="46"/>
      <c r="J453" s="46"/>
      <c r="K453" s="46"/>
      <c r="L453" s="46"/>
      <c r="M453" s="46"/>
      <c r="N453" s="46"/>
      <c r="O453" s="46"/>
      <c r="P453" s="42"/>
      <c r="Q453" s="43"/>
      <c r="R453" s="42"/>
      <c r="S453" s="43"/>
      <c r="T453" s="44"/>
      <c r="U453" s="44"/>
      <c r="V453" s="44"/>
      <c r="W453" s="45"/>
    </row>
    <row r="454" spans="6:25" s="47" customFormat="1" ht="10.5" outlineLevel="3" x14ac:dyDescent="0.25">
      <c r="F454" s="48"/>
      <c r="G454" s="49"/>
      <c r="H454" s="50" t="str">
        <f>IF(AND(H453&lt;&gt;"Výkaz výměr:",I453=""),"Výkaz výměr:","")</f>
        <v>Výkaz výměr:</v>
      </c>
      <c r="I454" s="51" t="s">
        <v>1212</v>
      </c>
      <c r="J454" s="52"/>
      <c r="K454" s="53"/>
      <c r="L454" s="54"/>
      <c r="M454" s="55"/>
      <c r="N454" s="56"/>
      <c r="O454" s="57"/>
      <c r="P454" s="58"/>
      <c r="Q454" s="56"/>
      <c r="R454" s="56"/>
      <c r="S454" s="56"/>
      <c r="T454" s="59" t="s">
        <v>3</v>
      </c>
      <c r="U454" s="56"/>
      <c r="V454" s="56"/>
      <c r="W454" s="60"/>
    </row>
    <row r="455" spans="6:25" s="47" customFormat="1" ht="10.5" outlineLevel="3" x14ac:dyDescent="0.25">
      <c r="F455" s="48"/>
      <c r="G455" s="49"/>
      <c r="H455" s="50" t="str">
        <f>IF(AND(H454&lt;&gt;"Výkaz výměr:",I454=""),"Výkaz výměr:","")</f>
        <v/>
      </c>
      <c r="I455" s="51" t="s">
        <v>766</v>
      </c>
      <c r="J455" s="52"/>
      <c r="K455" s="53"/>
      <c r="L455" s="54"/>
      <c r="M455" s="55">
        <v>19.559999999999999</v>
      </c>
      <c r="N455" s="56"/>
      <c r="O455" s="57"/>
      <c r="P455" s="58"/>
      <c r="Q455" s="56"/>
      <c r="R455" s="56"/>
      <c r="S455" s="56"/>
      <c r="T455" s="59" t="s">
        <v>3</v>
      </c>
      <c r="U455" s="56"/>
      <c r="V455" s="56"/>
      <c r="W455" s="60"/>
    </row>
    <row r="456" spans="6:25" s="38" customFormat="1" ht="12" outlineLevel="2" x14ac:dyDescent="0.3">
      <c r="F456" s="30">
        <v>72</v>
      </c>
      <c r="G456" s="31" t="s">
        <v>0</v>
      </c>
      <c r="H456" s="32" t="s">
        <v>319</v>
      </c>
      <c r="I456" s="33" t="s">
        <v>1009</v>
      </c>
      <c r="J456" s="31" t="s">
        <v>9</v>
      </c>
      <c r="K456" s="34">
        <v>12.3</v>
      </c>
      <c r="L456" s="35">
        <v>0</v>
      </c>
      <c r="M456" s="34">
        <v>12.3</v>
      </c>
      <c r="N456" s="36">
        <v>960</v>
      </c>
      <c r="O456" s="37">
        <f>M456*N456</f>
        <v>11808</v>
      </c>
      <c r="P456" s="37">
        <v>2.2000000000000002</v>
      </c>
      <c r="Q456" s="37">
        <f>M456*P456</f>
        <v>27.060000000000002</v>
      </c>
      <c r="R456" s="37"/>
      <c r="S456" s="37">
        <f>M456*R456</f>
        <v>0</v>
      </c>
      <c r="T456" s="37">
        <v>21</v>
      </c>
      <c r="U456" s="37">
        <f>O456*T456/100</f>
        <v>2479.6799999999998</v>
      </c>
      <c r="V456" s="37">
        <f>U456+O456</f>
        <v>14287.68</v>
      </c>
      <c r="W456" s="37" t="s">
        <v>1383</v>
      </c>
      <c r="X456" s="37"/>
      <c r="Y456" s="37">
        <v>1</v>
      </c>
    </row>
    <row r="457" spans="6:25" s="38" customFormat="1" ht="12" outlineLevel="2" x14ac:dyDescent="0.3">
      <c r="F457" s="39"/>
      <c r="G457" s="40"/>
      <c r="H457" s="191" t="s">
        <v>230</v>
      </c>
      <c r="I457" s="203"/>
      <c r="J457" s="203"/>
      <c r="K457" s="203"/>
      <c r="L457" s="203"/>
      <c r="M457" s="203"/>
      <c r="N457" s="203"/>
      <c r="O457" s="203"/>
      <c r="P457" s="42"/>
      <c r="Q457" s="43"/>
      <c r="R457" s="42"/>
      <c r="S457" s="43"/>
      <c r="T457" s="44"/>
      <c r="U457" s="44"/>
      <c r="V457" s="44"/>
      <c r="W457" s="45"/>
    </row>
    <row r="458" spans="6:25" s="38" customFormat="1" ht="6" customHeight="1" outlineLevel="2" x14ac:dyDescent="0.3">
      <c r="F458" s="39"/>
      <c r="G458" s="40"/>
      <c r="H458" s="41"/>
      <c r="I458" s="46"/>
      <c r="J458" s="46"/>
      <c r="K458" s="46"/>
      <c r="L458" s="46"/>
      <c r="M458" s="46"/>
      <c r="N458" s="46"/>
      <c r="O458" s="46"/>
      <c r="P458" s="42"/>
      <c r="Q458" s="43"/>
      <c r="R458" s="42"/>
      <c r="S458" s="43"/>
      <c r="T458" s="44"/>
      <c r="U458" s="44"/>
      <c r="V458" s="44"/>
      <c r="W458" s="45"/>
    </row>
    <row r="459" spans="6:25" s="47" customFormat="1" ht="10.5" outlineLevel="3" x14ac:dyDescent="0.25">
      <c r="F459" s="48"/>
      <c r="G459" s="49"/>
      <c r="H459" s="50" t="str">
        <f>IF(AND(H458&lt;&gt;"Výkaz výměr:",I458=""),"Výkaz výměr:","")</f>
        <v>Výkaz výměr:</v>
      </c>
      <c r="I459" s="51" t="s">
        <v>982</v>
      </c>
      <c r="J459" s="52"/>
      <c r="K459" s="53"/>
      <c r="L459" s="54"/>
      <c r="M459" s="55"/>
      <c r="N459" s="56"/>
      <c r="O459" s="57"/>
      <c r="P459" s="58"/>
      <c r="Q459" s="56"/>
      <c r="R459" s="56"/>
      <c r="S459" s="56"/>
      <c r="T459" s="59" t="s">
        <v>3</v>
      </c>
      <c r="U459" s="56"/>
      <c r="V459" s="56"/>
      <c r="W459" s="60"/>
    </row>
    <row r="460" spans="6:25" s="47" customFormat="1" ht="10.5" outlineLevel="3" x14ac:dyDescent="0.25">
      <c r="F460" s="48"/>
      <c r="G460" s="49"/>
      <c r="H460" s="50" t="str">
        <f>IF(AND(H459&lt;&gt;"Výkaz výměr:",I459=""),"Výkaz výměr:","")</f>
        <v/>
      </c>
      <c r="I460" s="51" t="s">
        <v>695</v>
      </c>
      <c r="J460" s="52"/>
      <c r="K460" s="53"/>
      <c r="L460" s="54"/>
      <c r="M460" s="55">
        <v>12.3</v>
      </c>
      <c r="N460" s="56"/>
      <c r="O460" s="57"/>
      <c r="P460" s="58"/>
      <c r="Q460" s="56"/>
      <c r="R460" s="56"/>
      <c r="S460" s="56"/>
      <c r="T460" s="59" t="s">
        <v>3</v>
      </c>
      <c r="U460" s="56"/>
      <c r="V460" s="56"/>
      <c r="W460" s="60"/>
    </row>
    <row r="461" spans="6:25" s="38" customFormat="1" ht="12" outlineLevel="2" x14ac:dyDescent="0.3">
      <c r="F461" s="30">
        <v>73</v>
      </c>
      <c r="G461" s="31" t="s">
        <v>0</v>
      </c>
      <c r="H461" s="32" t="s">
        <v>326</v>
      </c>
      <c r="I461" s="33" t="s">
        <v>1230</v>
      </c>
      <c r="J461" s="31" t="s">
        <v>6</v>
      </c>
      <c r="K461" s="34">
        <v>215.76</v>
      </c>
      <c r="L461" s="35">
        <v>0</v>
      </c>
      <c r="M461" s="34">
        <v>215.76</v>
      </c>
      <c r="N461" s="36">
        <v>102</v>
      </c>
      <c r="O461" s="37">
        <f>M461*N461</f>
        <v>22007.52</v>
      </c>
      <c r="P461" s="37">
        <v>0</v>
      </c>
      <c r="Q461" s="37">
        <f>M461*P461</f>
        <v>0</v>
      </c>
      <c r="R461" s="37"/>
      <c r="S461" s="37">
        <f>M461*R461</f>
        <v>0</v>
      </c>
      <c r="T461" s="37">
        <v>21</v>
      </c>
      <c r="U461" s="37">
        <f>O461*T461/100</f>
        <v>4621.5792000000001</v>
      </c>
      <c r="V461" s="37">
        <f>U461+O461</f>
        <v>26629.099200000001</v>
      </c>
      <c r="W461" s="37"/>
      <c r="X461" s="37"/>
      <c r="Y461" s="37">
        <v>1</v>
      </c>
    </row>
    <row r="462" spans="6:25" s="38" customFormat="1" ht="12" outlineLevel="2" x14ac:dyDescent="0.3">
      <c r="F462" s="39"/>
      <c r="G462" s="40"/>
      <c r="H462" s="191" t="s">
        <v>230</v>
      </c>
      <c r="I462" s="203"/>
      <c r="J462" s="203"/>
      <c r="K462" s="203"/>
      <c r="L462" s="203"/>
      <c r="M462" s="203"/>
      <c r="N462" s="203"/>
      <c r="O462" s="203"/>
      <c r="P462" s="42"/>
      <c r="Q462" s="43"/>
      <c r="R462" s="42"/>
      <c r="S462" s="43"/>
      <c r="T462" s="44"/>
      <c r="U462" s="44"/>
      <c r="V462" s="44"/>
      <c r="W462" s="45"/>
    </row>
    <row r="463" spans="6:25" s="38" customFormat="1" ht="6" customHeight="1" outlineLevel="2" x14ac:dyDescent="0.3">
      <c r="F463" s="39"/>
      <c r="G463" s="40"/>
      <c r="H463" s="41"/>
      <c r="I463" s="46"/>
      <c r="J463" s="46"/>
      <c r="K463" s="46"/>
      <c r="L463" s="46"/>
      <c r="M463" s="46"/>
      <c r="N463" s="46"/>
      <c r="O463" s="46"/>
      <c r="P463" s="42"/>
      <c r="Q463" s="43"/>
      <c r="R463" s="42"/>
      <c r="S463" s="43"/>
      <c r="T463" s="44"/>
      <c r="U463" s="44"/>
      <c r="V463" s="44"/>
      <c r="W463" s="45"/>
    </row>
    <row r="464" spans="6:25" s="47" customFormat="1" ht="10.5" outlineLevel="3" x14ac:dyDescent="0.25">
      <c r="F464" s="48"/>
      <c r="G464" s="49"/>
      <c r="H464" s="50" t="str">
        <f>IF(AND(H463&lt;&gt;"Výkaz výměr:",I463=""),"Výkaz výměr:","")</f>
        <v>Výkaz výměr:</v>
      </c>
      <c r="I464" s="51" t="s">
        <v>1072</v>
      </c>
      <c r="J464" s="52"/>
      <c r="K464" s="53"/>
      <c r="L464" s="54"/>
      <c r="M464" s="55"/>
      <c r="N464" s="56"/>
      <c r="O464" s="57"/>
      <c r="P464" s="58"/>
      <c r="Q464" s="56"/>
      <c r="R464" s="56"/>
      <c r="S464" s="56"/>
      <c r="T464" s="59" t="s">
        <v>3</v>
      </c>
      <c r="U464" s="56"/>
      <c r="V464" s="56"/>
      <c r="W464" s="60"/>
    </row>
    <row r="465" spans="6:25" s="47" customFormat="1" ht="10.5" outlineLevel="3" x14ac:dyDescent="0.25">
      <c r="F465" s="48"/>
      <c r="G465" s="49"/>
      <c r="H465" s="50" t="str">
        <f>IF(AND(H464&lt;&gt;"Výkaz výměr:",I464=""),"Výkaz výměr:","")</f>
        <v/>
      </c>
      <c r="I465" s="51" t="s">
        <v>841</v>
      </c>
      <c r="J465" s="52"/>
      <c r="K465" s="53"/>
      <c r="L465" s="54"/>
      <c r="M465" s="55">
        <v>215.76</v>
      </c>
      <c r="N465" s="56"/>
      <c r="O465" s="57"/>
      <c r="P465" s="58"/>
      <c r="Q465" s="56"/>
      <c r="R465" s="56"/>
      <c r="S465" s="56"/>
      <c r="T465" s="59" t="s">
        <v>3</v>
      </c>
      <c r="U465" s="56"/>
      <c r="V465" s="56"/>
      <c r="W465" s="60"/>
    </row>
    <row r="466" spans="6:25" s="38" customFormat="1" ht="12" outlineLevel="2" x14ac:dyDescent="0.3">
      <c r="F466" s="30">
        <v>74</v>
      </c>
      <c r="G466" s="31" t="s">
        <v>0</v>
      </c>
      <c r="H466" s="32" t="s">
        <v>247</v>
      </c>
      <c r="I466" s="33" t="s">
        <v>1255</v>
      </c>
      <c r="J466" s="31" t="s">
        <v>13</v>
      </c>
      <c r="K466" s="34">
        <v>459</v>
      </c>
      <c r="L466" s="35">
        <v>0</v>
      </c>
      <c r="M466" s="34">
        <v>459</v>
      </c>
      <c r="N466" s="36">
        <v>24.9</v>
      </c>
      <c r="O466" s="37">
        <f>M466*N466</f>
        <v>11429.099999999999</v>
      </c>
      <c r="P466" s="37">
        <v>0</v>
      </c>
      <c r="Q466" s="37">
        <f>M466*P466</f>
        <v>0</v>
      </c>
      <c r="R466" s="37"/>
      <c r="S466" s="37">
        <f>M466*R466</f>
        <v>0</v>
      </c>
      <c r="T466" s="37">
        <v>21</v>
      </c>
      <c r="U466" s="37">
        <f>O466*T466/100</f>
        <v>2400.1109999999999</v>
      </c>
      <c r="V466" s="37">
        <f>U466+O466</f>
        <v>13829.210999999999</v>
      </c>
      <c r="W466" s="37"/>
      <c r="X466" s="37"/>
      <c r="Y466" s="37">
        <v>1</v>
      </c>
    </row>
    <row r="467" spans="6:25" s="38" customFormat="1" ht="12" outlineLevel="2" x14ac:dyDescent="0.3">
      <c r="F467" s="39"/>
      <c r="G467" s="40"/>
      <c r="H467" s="191" t="s">
        <v>230</v>
      </c>
      <c r="I467" s="203"/>
      <c r="J467" s="203"/>
      <c r="K467" s="203"/>
      <c r="L467" s="203"/>
      <c r="M467" s="203"/>
      <c r="N467" s="203"/>
      <c r="O467" s="203"/>
      <c r="P467" s="42"/>
      <c r="Q467" s="43"/>
      <c r="R467" s="42"/>
      <c r="S467" s="43"/>
      <c r="T467" s="44"/>
      <c r="U467" s="44"/>
      <c r="V467" s="44"/>
      <c r="W467" s="45"/>
    </row>
    <row r="468" spans="6:25" s="38" customFormat="1" ht="6" customHeight="1" outlineLevel="2" x14ac:dyDescent="0.3">
      <c r="F468" s="39"/>
      <c r="G468" s="40"/>
      <c r="H468" s="41"/>
      <c r="I468" s="46"/>
      <c r="J468" s="46"/>
      <c r="K468" s="46"/>
      <c r="L468" s="46"/>
      <c r="M468" s="46"/>
      <c r="N468" s="46"/>
      <c r="O468" s="46"/>
      <c r="P468" s="42"/>
      <c r="Q468" s="43"/>
      <c r="R468" s="42"/>
      <c r="S468" s="43"/>
      <c r="T468" s="44"/>
      <c r="U468" s="44"/>
      <c r="V468" s="44"/>
      <c r="W468" s="45"/>
    </row>
    <row r="469" spans="6:25" s="47" customFormat="1" ht="10.5" outlineLevel="3" x14ac:dyDescent="0.25">
      <c r="F469" s="48"/>
      <c r="G469" s="49"/>
      <c r="H469" s="50" t="str">
        <f>IF(AND(H468&lt;&gt;"Výkaz výměr:",I468=""),"Výkaz výměr:","")</f>
        <v>Výkaz výměr:</v>
      </c>
      <c r="I469" s="51" t="s">
        <v>882</v>
      </c>
      <c r="J469" s="52"/>
      <c r="K469" s="53"/>
      <c r="L469" s="54"/>
      <c r="M469" s="55"/>
      <c r="N469" s="56"/>
      <c r="O469" s="57"/>
      <c r="P469" s="58"/>
      <c r="Q469" s="56"/>
      <c r="R469" s="56"/>
      <c r="S469" s="56"/>
      <c r="T469" s="59" t="s">
        <v>3</v>
      </c>
      <c r="U469" s="56"/>
      <c r="V469" s="56"/>
      <c r="W469" s="60"/>
    </row>
    <row r="470" spans="6:25" s="47" customFormat="1" ht="10.5" outlineLevel="3" x14ac:dyDescent="0.25">
      <c r="F470" s="48"/>
      <c r="G470" s="49"/>
      <c r="H470" s="50" t="str">
        <f>IF(AND(H469&lt;&gt;"Výkaz výměr:",I469=""),"Výkaz výměr:","")</f>
        <v/>
      </c>
      <c r="I470" s="51" t="s">
        <v>467</v>
      </c>
      <c r="J470" s="52"/>
      <c r="K470" s="53"/>
      <c r="L470" s="54"/>
      <c r="M470" s="55"/>
      <c r="N470" s="56"/>
      <c r="O470" s="57"/>
      <c r="P470" s="58"/>
      <c r="Q470" s="56"/>
      <c r="R470" s="56"/>
      <c r="S470" s="56"/>
      <c r="T470" s="59" t="s">
        <v>3</v>
      </c>
      <c r="U470" s="56"/>
      <c r="V470" s="56"/>
      <c r="W470" s="60"/>
    </row>
    <row r="471" spans="6:25" s="47" customFormat="1" ht="10.5" outlineLevel="3" x14ac:dyDescent="0.25">
      <c r="F471" s="48"/>
      <c r="G471" s="49"/>
      <c r="H471" s="50" t="str">
        <f>IF(AND(H470&lt;&gt;"Výkaz výměr:",I470=""),"Výkaz výměr:","")</f>
        <v/>
      </c>
      <c r="I471" s="51" t="s">
        <v>650</v>
      </c>
      <c r="J471" s="52"/>
      <c r="K471" s="53"/>
      <c r="L471" s="54"/>
      <c r="M471" s="55">
        <v>459</v>
      </c>
      <c r="N471" s="56"/>
      <c r="O471" s="57"/>
      <c r="P471" s="58"/>
      <c r="Q471" s="56"/>
      <c r="R471" s="56"/>
      <c r="S471" s="56"/>
      <c r="T471" s="59" t="s">
        <v>3</v>
      </c>
      <c r="U471" s="56"/>
      <c r="V471" s="56"/>
      <c r="W471" s="60"/>
    </row>
    <row r="472" spans="6:25" s="38" customFormat="1" ht="12" outlineLevel="2" x14ac:dyDescent="0.3">
      <c r="F472" s="30">
        <v>75</v>
      </c>
      <c r="G472" s="31" t="s">
        <v>0</v>
      </c>
      <c r="H472" s="32" t="s">
        <v>246</v>
      </c>
      <c r="I472" s="33" t="s">
        <v>1233</v>
      </c>
      <c r="J472" s="31" t="s">
        <v>13</v>
      </c>
      <c r="K472" s="34">
        <v>251</v>
      </c>
      <c r="L472" s="35">
        <v>0</v>
      </c>
      <c r="M472" s="34">
        <v>251</v>
      </c>
      <c r="N472" s="36">
        <v>57.6</v>
      </c>
      <c r="O472" s="37">
        <f>M472*N472</f>
        <v>14457.6</v>
      </c>
      <c r="P472" s="37">
        <v>0.22</v>
      </c>
      <c r="Q472" s="37">
        <f>M472*P472</f>
        <v>55.22</v>
      </c>
      <c r="R472" s="37"/>
      <c r="S472" s="37">
        <f>M472*R472</f>
        <v>0</v>
      </c>
      <c r="T472" s="37">
        <v>21</v>
      </c>
      <c r="U472" s="37">
        <f>O472*T472/100</f>
        <v>3036.0960000000005</v>
      </c>
      <c r="V472" s="37">
        <f>U472+O472</f>
        <v>17493.696</v>
      </c>
      <c r="W472" s="37" t="s">
        <v>1388</v>
      </c>
      <c r="X472" s="37"/>
      <c r="Y472" s="37">
        <v>1</v>
      </c>
    </row>
    <row r="473" spans="6:25" s="38" customFormat="1" ht="12" outlineLevel="2" x14ac:dyDescent="0.3">
      <c r="F473" s="39"/>
      <c r="G473" s="40"/>
      <c r="H473" s="191" t="s">
        <v>230</v>
      </c>
      <c r="I473" s="203"/>
      <c r="J473" s="203"/>
      <c r="K473" s="203"/>
      <c r="L473" s="203"/>
      <c r="M473" s="203"/>
      <c r="N473" s="203"/>
      <c r="O473" s="203"/>
      <c r="P473" s="42"/>
      <c r="Q473" s="43"/>
      <c r="R473" s="42"/>
      <c r="S473" s="43"/>
      <c r="T473" s="44"/>
      <c r="U473" s="44"/>
      <c r="V473" s="44"/>
      <c r="W473" s="45"/>
    </row>
    <row r="474" spans="6:25" s="38" customFormat="1" ht="6" customHeight="1" outlineLevel="2" x14ac:dyDescent="0.3">
      <c r="F474" s="39"/>
      <c r="G474" s="40"/>
      <c r="H474" s="41"/>
      <c r="I474" s="46"/>
      <c r="J474" s="46"/>
      <c r="K474" s="46"/>
      <c r="L474" s="46"/>
      <c r="M474" s="46"/>
      <c r="N474" s="46"/>
      <c r="O474" s="46"/>
      <c r="P474" s="42"/>
      <c r="Q474" s="43"/>
      <c r="R474" s="42"/>
      <c r="S474" s="43"/>
      <c r="T474" s="44"/>
      <c r="U474" s="44"/>
      <c r="V474" s="44"/>
      <c r="W474" s="45"/>
    </row>
    <row r="475" spans="6:25" s="47" customFormat="1" ht="10.5" outlineLevel="3" x14ac:dyDescent="0.25">
      <c r="F475" s="48"/>
      <c r="G475" s="49"/>
      <c r="H475" s="50" t="str">
        <f>IF(AND(H474&lt;&gt;"Výkaz výměr:",I474=""),"Výkaz výměr:","")</f>
        <v>Výkaz výměr:</v>
      </c>
      <c r="I475" s="51" t="s">
        <v>353</v>
      </c>
      <c r="J475" s="52"/>
      <c r="K475" s="53"/>
      <c r="L475" s="54"/>
      <c r="M475" s="55"/>
      <c r="N475" s="56"/>
      <c r="O475" s="57"/>
      <c r="P475" s="58"/>
      <c r="Q475" s="56"/>
      <c r="R475" s="56"/>
      <c r="S475" s="56"/>
      <c r="T475" s="59" t="s">
        <v>3</v>
      </c>
      <c r="U475" s="56"/>
      <c r="V475" s="56"/>
      <c r="W475" s="60"/>
    </row>
    <row r="476" spans="6:25" s="47" customFormat="1" ht="10.5" outlineLevel="3" x14ac:dyDescent="0.25">
      <c r="F476" s="48"/>
      <c r="G476" s="49"/>
      <c r="H476" s="50" t="str">
        <f>IF(AND(H475&lt;&gt;"Výkaz výměr:",I475=""),"Výkaz výměr:","")</f>
        <v/>
      </c>
      <c r="I476" s="51" t="s">
        <v>642</v>
      </c>
      <c r="J476" s="52"/>
      <c r="K476" s="53"/>
      <c r="L476" s="54"/>
      <c r="M476" s="55">
        <v>251</v>
      </c>
      <c r="N476" s="56"/>
      <c r="O476" s="57"/>
      <c r="P476" s="58"/>
      <c r="Q476" s="56"/>
      <c r="R476" s="56"/>
      <c r="S476" s="56"/>
      <c r="T476" s="59" t="s">
        <v>3</v>
      </c>
      <c r="U476" s="56"/>
      <c r="V476" s="56"/>
      <c r="W476" s="60"/>
    </row>
    <row r="477" spans="6:25" s="38" customFormat="1" ht="12" outlineLevel="2" x14ac:dyDescent="0.3">
      <c r="F477" s="30">
        <v>76</v>
      </c>
      <c r="G477" s="31" t="s">
        <v>0</v>
      </c>
      <c r="H477" s="32" t="s">
        <v>244</v>
      </c>
      <c r="I477" s="33" t="s">
        <v>1234</v>
      </c>
      <c r="J477" s="31" t="s">
        <v>13</v>
      </c>
      <c r="K477" s="34">
        <v>44</v>
      </c>
      <c r="L477" s="35">
        <v>0</v>
      </c>
      <c r="M477" s="34">
        <v>44</v>
      </c>
      <c r="N477" s="36">
        <v>57.6</v>
      </c>
      <c r="O477" s="37">
        <f>M477*N477</f>
        <v>2534.4</v>
      </c>
      <c r="P477" s="37">
        <v>0.22</v>
      </c>
      <c r="Q477" s="37">
        <f>M477*P477</f>
        <v>9.68</v>
      </c>
      <c r="R477" s="37"/>
      <c r="S477" s="37">
        <f>M477*R477</f>
        <v>0</v>
      </c>
      <c r="T477" s="37">
        <v>21</v>
      </c>
      <c r="U477" s="37">
        <f>O477*T477/100</f>
        <v>532.22400000000005</v>
      </c>
      <c r="V477" s="37">
        <f>U477+O477</f>
        <v>3066.6240000000003</v>
      </c>
      <c r="W477" s="37"/>
      <c r="X477" s="37"/>
      <c r="Y477" s="37">
        <v>1</v>
      </c>
    </row>
    <row r="478" spans="6:25" s="38" customFormat="1" ht="12" outlineLevel="2" x14ac:dyDescent="0.3">
      <c r="F478" s="39"/>
      <c r="G478" s="40"/>
      <c r="H478" s="191" t="s">
        <v>230</v>
      </c>
      <c r="I478" s="203"/>
      <c r="J478" s="203"/>
      <c r="K478" s="203"/>
      <c r="L478" s="203"/>
      <c r="M478" s="203"/>
      <c r="N478" s="203"/>
      <c r="O478" s="203"/>
      <c r="P478" s="42"/>
      <c r="Q478" s="43"/>
      <c r="R478" s="42"/>
      <c r="S478" s="43"/>
      <c r="T478" s="44"/>
      <c r="U478" s="44"/>
      <c r="V478" s="44"/>
      <c r="W478" s="45"/>
    </row>
    <row r="479" spans="6:25" s="38" customFormat="1" ht="6" customHeight="1" outlineLevel="2" x14ac:dyDescent="0.3">
      <c r="F479" s="39"/>
      <c r="G479" s="40"/>
      <c r="H479" s="41"/>
      <c r="I479" s="46"/>
      <c r="J479" s="46"/>
      <c r="K479" s="46"/>
      <c r="L479" s="46"/>
      <c r="M479" s="46"/>
      <c r="N479" s="46"/>
      <c r="O479" s="46"/>
      <c r="P479" s="42"/>
      <c r="Q479" s="43"/>
      <c r="R479" s="42"/>
      <c r="S479" s="43"/>
      <c r="T479" s="44"/>
      <c r="U479" s="44"/>
      <c r="V479" s="44"/>
      <c r="W479" s="45"/>
    </row>
    <row r="480" spans="6:25" s="47" customFormat="1" ht="10.5" outlineLevel="3" x14ac:dyDescent="0.25">
      <c r="F480" s="48"/>
      <c r="G480" s="49"/>
      <c r="H480" s="50" t="str">
        <f>IF(AND(H479&lt;&gt;"Výkaz výměr:",I479=""),"Výkaz výměr:","")</f>
        <v>Výkaz výměr:</v>
      </c>
      <c r="I480" s="51" t="s">
        <v>235</v>
      </c>
      <c r="J480" s="52"/>
      <c r="K480" s="53"/>
      <c r="L480" s="54"/>
      <c r="M480" s="55"/>
      <c r="N480" s="56"/>
      <c r="O480" s="57"/>
      <c r="P480" s="58"/>
      <c r="Q480" s="56"/>
      <c r="R480" s="56"/>
      <c r="S480" s="56"/>
      <c r="T480" s="59" t="s">
        <v>3</v>
      </c>
      <c r="U480" s="56"/>
      <c r="V480" s="56"/>
      <c r="W480" s="60"/>
    </row>
    <row r="481" spans="6:25" s="47" customFormat="1" ht="10.5" outlineLevel="3" x14ac:dyDescent="0.25">
      <c r="F481" s="48"/>
      <c r="G481" s="49"/>
      <c r="H481" s="50" t="str">
        <f>IF(AND(H480&lt;&gt;"Výkaz výměr:",I480=""),"Výkaz výměr:","")</f>
        <v/>
      </c>
      <c r="I481" s="51" t="s">
        <v>593</v>
      </c>
      <c r="J481" s="52"/>
      <c r="K481" s="53"/>
      <c r="L481" s="54"/>
      <c r="M481" s="55">
        <v>44</v>
      </c>
      <c r="N481" s="56"/>
      <c r="O481" s="57"/>
      <c r="P481" s="58"/>
      <c r="Q481" s="56"/>
      <c r="R481" s="56"/>
      <c r="S481" s="56"/>
      <c r="T481" s="59" t="s">
        <v>3</v>
      </c>
      <c r="U481" s="56"/>
      <c r="V481" s="56"/>
      <c r="W481" s="60"/>
    </row>
    <row r="482" spans="6:25" s="38" customFormat="1" ht="12" outlineLevel="2" x14ac:dyDescent="0.3">
      <c r="F482" s="30">
        <v>77</v>
      </c>
      <c r="G482" s="31" t="s">
        <v>0</v>
      </c>
      <c r="H482" s="32" t="s">
        <v>249</v>
      </c>
      <c r="I482" s="33" t="s">
        <v>1339</v>
      </c>
      <c r="J482" s="31" t="s">
        <v>13</v>
      </c>
      <c r="K482" s="34">
        <v>5</v>
      </c>
      <c r="L482" s="35">
        <v>0</v>
      </c>
      <c r="M482" s="34">
        <v>5</v>
      </c>
      <c r="N482" s="36">
        <v>165</v>
      </c>
      <c r="O482" s="37">
        <f>M482*N482</f>
        <v>825</v>
      </c>
      <c r="P482" s="37">
        <v>8.7999999999999995E-2</v>
      </c>
      <c r="Q482" s="37">
        <f>M482*P482</f>
        <v>0.43999999999999995</v>
      </c>
      <c r="R482" s="37"/>
      <c r="S482" s="37">
        <f>M482*R482</f>
        <v>0</v>
      </c>
      <c r="T482" s="37">
        <v>21</v>
      </c>
      <c r="U482" s="37">
        <f>O482*T482/100</f>
        <v>173.25</v>
      </c>
      <c r="V482" s="37">
        <f>U482+O482</f>
        <v>998.25</v>
      </c>
      <c r="W482" s="37"/>
      <c r="X482" s="37"/>
      <c r="Y482" s="37">
        <v>1</v>
      </c>
    </row>
    <row r="483" spans="6:25" s="38" customFormat="1" ht="12" outlineLevel="2" x14ac:dyDescent="0.3">
      <c r="F483" s="39"/>
      <c r="G483" s="40"/>
      <c r="H483" s="191" t="s">
        <v>230</v>
      </c>
      <c r="I483" s="203"/>
      <c r="J483" s="203"/>
      <c r="K483" s="203"/>
      <c r="L483" s="203"/>
      <c r="M483" s="203"/>
      <c r="N483" s="203"/>
      <c r="O483" s="203"/>
      <c r="P483" s="42"/>
      <c r="Q483" s="43"/>
      <c r="R483" s="42"/>
      <c r="S483" s="43"/>
      <c r="T483" s="44"/>
      <c r="U483" s="44"/>
      <c r="V483" s="44"/>
      <c r="W483" s="45"/>
    </row>
    <row r="484" spans="6:25" s="38" customFormat="1" ht="6" customHeight="1" outlineLevel="2" x14ac:dyDescent="0.3">
      <c r="F484" s="39"/>
      <c r="G484" s="40"/>
      <c r="H484" s="41"/>
      <c r="I484" s="46"/>
      <c r="J484" s="46"/>
      <c r="K484" s="46"/>
      <c r="L484" s="46"/>
      <c r="M484" s="46"/>
      <c r="N484" s="46"/>
      <c r="O484" s="46"/>
      <c r="P484" s="42"/>
      <c r="Q484" s="43"/>
      <c r="R484" s="42"/>
      <c r="S484" s="43"/>
      <c r="T484" s="44"/>
      <c r="U484" s="44"/>
      <c r="V484" s="44"/>
      <c r="W484" s="45"/>
    </row>
    <row r="485" spans="6:25" s="47" customFormat="1" ht="10.5" outlineLevel="3" x14ac:dyDescent="0.25">
      <c r="F485" s="48"/>
      <c r="G485" s="49"/>
      <c r="H485" s="50" t="str">
        <f>IF(AND(H484&lt;&gt;"Výkaz výměr:",I484=""),"Výkaz výměr:","")</f>
        <v>Výkaz výměr:</v>
      </c>
      <c r="I485" s="51" t="s">
        <v>818</v>
      </c>
      <c r="J485" s="52"/>
      <c r="K485" s="53"/>
      <c r="L485" s="54"/>
      <c r="M485" s="55"/>
      <c r="N485" s="56"/>
      <c r="O485" s="57"/>
      <c r="P485" s="58"/>
      <c r="Q485" s="56"/>
      <c r="R485" s="56"/>
      <c r="S485" s="56"/>
      <c r="T485" s="59" t="s">
        <v>3</v>
      </c>
      <c r="U485" s="56"/>
      <c r="V485" s="56"/>
      <c r="W485" s="60"/>
    </row>
    <row r="486" spans="6:25" s="47" customFormat="1" ht="10.5" outlineLevel="3" x14ac:dyDescent="0.25">
      <c r="F486" s="48"/>
      <c r="G486" s="49"/>
      <c r="H486" s="50" t="str">
        <f>IF(AND(H485&lt;&gt;"Výkaz výměr:",I485=""),"Výkaz výměr:","")</f>
        <v/>
      </c>
      <c r="I486" s="51" t="s">
        <v>560</v>
      </c>
      <c r="J486" s="52"/>
      <c r="K486" s="53"/>
      <c r="L486" s="54"/>
      <c r="M486" s="55">
        <v>5</v>
      </c>
      <c r="N486" s="56"/>
      <c r="O486" s="57"/>
      <c r="P486" s="58"/>
      <c r="Q486" s="56"/>
      <c r="R486" s="56"/>
      <c r="S486" s="56"/>
      <c r="T486" s="59" t="s">
        <v>3</v>
      </c>
      <c r="U486" s="56"/>
      <c r="V486" s="56"/>
      <c r="W486" s="60"/>
    </row>
    <row r="487" spans="6:25" s="38" customFormat="1" ht="12" outlineLevel="2" x14ac:dyDescent="0.3">
      <c r="F487" s="30">
        <v>78</v>
      </c>
      <c r="G487" s="31" t="s">
        <v>0</v>
      </c>
      <c r="H487" s="32" t="s">
        <v>248</v>
      </c>
      <c r="I487" s="33" t="s">
        <v>1256</v>
      </c>
      <c r="J487" s="31" t="s">
        <v>13</v>
      </c>
      <c r="K487" s="34">
        <v>128</v>
      </c>
      <c r="L487" s="35">
        <v>0</v>
      </c>
      <c r="M487" s="34">
        <v>128</v>
      </c>
      <c r="N487" s="36">
        <v>58</v>
      </c>
      <c r="O487" s="37">
        <f>M487*N487</f>
        <v>7424</v>
      </c>
      <c r="P487" s="37">
        <v>0</v>
      </c>
      <c r="Q487" s="37">
        <f>M487*P487</f>
        <v>0</v>
      </c>
      <c r="R487" s="37"/>
      <c r="S487" s="37">
        <f>M487*R487</f>
        <v>0</v>
      </c>
      <c r="T487" s="37">
        <v>21</v>
      </c>
      <c r="U487" s="37">
        <f>O487*T487/100</f>
        <v>1559.04</v>
      </c>
      <c r="V487" s="37">
        <f>U487+O487</f>
        <v>8983.0400000000009</v>
      </c>
      <c r="W487" s="37"/>
      <c r="X487" s="37"/>
      <c r="Y487" s="37">
        <v>1</v>
      </c>
    </row>
    <row r="488" spans="6:25" s="38" customFormat="1" ht="12" outlineLevel="2" x14ac:dyDescent="0.3">
      <c r="F488" s="39"/>
      <c r="G488" s="40"/>
      <c r="H488" s="191" t="s">
        <v>230</v>
      </c>
      <c r="I488" s="203"/>
      <c r="J488" s="203"/>
      <c r="K488" s="203"/>
      <c r="L488" s="203"/>
      <c r="M488" s="203"/>
      <c r="N488" s="203"/>
      <c r="O488" s="203"/>
      <c r="P488" s="42"/>
      <c r="Q488" s="43"/>
      <c r="R488" s="42"/>
      <c r="S488" s="43"/>
      <c r="T488" s="44"/>
      <c r="U488" s="44"/>
      <c r="V488" s="44"/>
      <c r="W488" s="45"/>
    </row>
    <row r="489" spans="6:25" s="38" customFormat="1" ht="6" customHeight="1" outlineLevel="2" x14ac:dyDescent="0.3">
      <c r="F489" s="39"/>
      <c r="G489" s="40"/>
      <c r="H489" s="41"/>
      <c r="I489" s="46"/>
      <c r="J489" s="46"/>
      <c r="K489" s="46"/>
      <c r="L489" s="46"/>
      <c r="M489" s="46"/>
      <c r="N489" s="46"/>
      <c r="O489" s="46"/>
      <c r="P489" s="42"/>
      <c r="Q489" s="43"/>
      <c r="R489" s="42"/>
      <c r="S489" s="43"/>
      <c r="T489" s="44"/>
      <c r="U489" s="44"/>
      <c r="V489" s="44"/>
      <c r="W489" s="45"/>
    </row>
    <row r="490" spans="6:25" s="47" customFormat="1" ht="10.5" outlineLevel="3" x14ac:dyDescent="0.25">
      <c r="F490" s="48"/>
      <c r="G490" s="49"/>
      <c r="H490" s="50" t="str">
        <f>IF(AND(H489&lt;&gt;"Výkaz výměr:",I489=""),"Výkaz výměr:","")</f>
        <v>Výkaz výměr:</v>
      </c>
      <c r="I490" s="51" t="s">
        <v>922</v>
      </c>
      <c r="J490" s="52"/>
      <c r="K490" s="53"/>
      <c r="L490" s="54"/>
      <c r="M490" s="55"/>
      <c r="N490" s="56"/>
      <c r="O490" s="57"/>
      <c r="P490" s="58"/>
      <c r="Q490" s="56"/>
      <c r="R490" s="56"/>
      <c r="S490" s="56"/>
      <c r="T490" s="59" t="s">
        <v>3</v>
      </c>
      <c r="U490" s="56"/>
      <c r="V490" s="56"/>
      <c r="W490" s="60"/>
    </row>
    <row r="491" spans="6:25" s="47" customFormat="1" ht="10.5" outlineLevel="3" x14ac:dyDescent="0.25">
      <c r="F491" s="48"/>
      <c r="G491" s="49"/>
      <c r="H491" s="50" t="str">
        <f>IF(AND(H490&lt;&gt;"Výkaz výměr:",I490=""),"Výkaz výměr:","")</f>
        <v/>
      </c>
      <c r="I491" s="51" t="s">
        <v>476</v>
      </c>
      <c r="J491" s="52"/>
      <c r="K491" s="53"/>
      <c r="L491" s="54"/>
      <c r="M491" s="55"/>
      <c r="N491" s="56"/>
      <c r="O491" s="57"/>
      <c r="P491" s="58"/>
      <c r="Q491" s="56"/>
      <c r="R491" s="56"/>
      <c r="S491" s="56"/>
      <c r="T491" s="59" t="s">
        <v>3</v>
      </c>
      <c r="U491" s="56"/>
      <c r="V491" s="56"/>
      <c r="W491" s="60"/>
    </row>
    <row r="492" spans="6:25" s="47" customFormat="1" ht="10.5" outlineLevel="3" x14ac:dyDescent="0.25">
      <c r="F492" s="48"/>
      <c r="G492" s="49"/>
      <c r="H492" s="50" t="str">
        <f>IF(AND(H491&lt;&gt;"Výkaz výměr:",I491=""),"Výkaz výměr:","")</f>
        <v/>
      </c>
      <c r="I492" s="51" t="s">
        <v>628</v>
      </c>
      <c r="J492" s="52"/>
      <c r="K492" s="53"/>
      <c r="L492" s="54"/>
      <c r="M492" s="55">
        <v>128</v>
      </c>
      <c r="N492" s="56"/>
      <c r="O492" s="57"/>
      <c r="P492" s="58"/>
      <c r="Q492" s="56"/>
      <c r="R492" s="56"/>
      <c r="S492" s="56"/>
      <c r="T492" s="59" t="s">
        <v>3</v>
      </c>
      <c r="U492" s="56"/>
      <c r="V492" s="56"/>
      <c r="W492" s="60"/>
    </row>
    <row r="493" spans="6:25" s="38" customFormat="1" ht="12" outlineLevel="2" x14ac:dyDescent="0.3">
      <c r="F493" s="30">
        <v>79</v>
      </c>
      <c r="G493" s="31" t="s">
        <v>0</v>
      </c>
      <c r="H493" s="32" t="s">
        <v>325</v>
      </c>
      <c r="I493" s="33" t="s">
        <v>1042</v>
      </c>
      <c r="J493" s="31" t="s">
        <v>6</v>
      </c>
      <c r="K493" s="34">
        <v>62.34</v>
      </c>
      <c r="L493" s="35">
        <v>0</v>
      </c>
      <c r="M493" s="34">
        <v>62.34</v>
      </c>
      <c r="N493" s="36">
        <v>102</v>
      </c>
      <c r="O493" s="37">
        <f>M493*N493</f>
        <v>6358.68</v>
      </c>
      <c r="P493" s="37">
        <v>0</v>
      </c>
      <c r="Q493" s="37">
        <f>M493*P493</f>
        <v>0</v>
      </c>
      <c r="R493" s="37"/>
      <c r="S493" s="37">
        <f>M493*R493</f>
        <v>0</v>
      </c>
      <c r="T493" s="37">
        <v>21</v>
      </c>
      <c r="U493" s="37">
        <f>O493*T493/100</f>
        <v>1335.3227999999999</v>
      </c>
      <c r="V493" s="37">
        <f>U493+O493</f>
        <v>7694.0028000000002</v>
      </c>
      <c r="W493" s="37"/>
      <c r="X493" s="37"/>
      <c r="Y493" s="37">
        <v>1</v>
      </c>
    </row>
    <row r="494" spans="6:25" s="38" customFormat="1" ht="12" outlineLevel="2" x14ac:dyDescent="0.3">
      <c r="F494" s="39"/>
      <c r="G494" s="40"/>
      <c r="H494" s="191" t="s">
        <v>230</v>
      </c>
      <c r="I494" s="203"/>
      <c r="J494" s="203"/>
      <c r="K494" s="203"/>
      <c r="L494" s="203"/>
      <c r="M494" s="203"/>
      <c r="N494" s="203"/>
      <c r="O494" s="203"/>
      <c r="P494" s="42"/>
      <c r="Q494" s="43"/>
      <c r="R494" s="42"/>
      <c r="S494" s="43"/>
      <c r="T494" s="44"/>
      <c r="U494" s="44"/>
      <c r="V494" s="44"/>
      <c r="W494" s="45"/>
    </row>
    <row r="495" spans="6:25" s="38" customFormat="1" ht="6" customHeight="1" outlineLevel="2" x14ac:dyDescent="0.3">
      <c r="F495" s="39"/>
      <c r="G495" s="40"/>
      <c r="H495" s="41"/>
      <c r="I495" s="46"/>
      <c r="J495" s="46"/>
      <c r="K495" s="46"/>
      <c r="L495" s="46"/>
      <c r="M495" s="46"/>
      <c r="N495" s="46"/>
      <c r="O495" s="46"/>
      <c r="P495" s="42"/>
      <c r="Q495" s="43"/>
      <c r="R495" s="42"/>
      <c r="S495" s="43"/>
      <c r="T495" s="44"/>
      <c r="U495" s="44"/>
      <c r="V495" s="44"/>
      <c r="W495" s="45"/>
    </row>
    <row r="496" spans="6:25" s="47" customFormat="1" ht="10.5" outlineLevel="3" x14ac:dyDescent="0.25">
      <c r="F496" s="48"/>
      <c r="G496" s="49"/>
      <c r="H496" s="50" t="str">
        <f>IF(AND(H495&lt;&gt;"Výkaz výměr:",I495=""),"Výkaz výměr:","")</f>
        <v>Výkaz výměr:</v>
      </c>
      <c r="I496" s="51" t="s">
        <v>968</v>
      </c>
      <c r="J496" s="52"/>
      <c r="K496" s="53"/>
      <c r="L496" s="54"/>
      <c r="M496" s="55"/>
      <c r="N496" s="56"/>
      <c r="O496" s="57"/>
      <c r="P496" s="58"/>
      <c r="Q496" s="56"/>
      <c r="R496" s="56"/>
      <c r="S496" s="56"/>
      <c r="T496" s="59" t="s">
        <v>3</v>
      </c>
      <c r="U496" s="56"/>
      <c r="V496" s="56"/>
      <c r="W496" s="60"/>
    </row>
    <row r="497" spans="6:25" s="47" customFormat="1" ht="10.5" outlineLevel="3" x14ac:dyDescent="0.25">
      <c r="F497" s="48"/>
      <c r="G497" s="49"/>
      <c r="H497" s="50" t="str">
        <f>IF(AND(H496&lt;&gt;"Výkaz výměr:",I496=""),"Výkaz výměr:","")</f>
        <v/>
      </c>
      <c r="I497" s="51" t="s">
        <v>798</v>
      </c>
      <c r="J497" s="52"/>
      <c r="K497" s="53"/>
      <c r="L497" s="54"/>
      <c r="M497" s="55">
        <v>62.34</v>
      </c>
      <c r="N497" s="56"/>
      <c r="O497" s="57"/>
      <c r="P497" s="58"/>
      <c r="Q497" s="56"/>
      <c r="R497" s="56"/>
      <c r="S497" s="56"/>
      <c r="T497" s="59" t="s">
        <v>3</v>
      </c>
      <c r="U497" s="56"/>
      <c r="V497" s="56"/>
      <c r="W497" s="60"/>
    </row>
    <row r="498" spans="6:25" s="38" customFormat="1" ht="12" outlineLevel="2" x14ac:dyDescent="0.3">
      <c r="F498" s="30">
        <v>80</v>
      </c>
      <c r="G498" s="31" t="s">
        <v>0</v>
      </c>
      <c r="H498" s="32" t="s">
        <v>323</v>
      </c>
      <c r="I498" s="33" t="s">
        <v>885</v>
      </c>
      <c r="J498" s="31" t="s">
        <v>6</v>
      </c>
      <c r="K498" s="34">
        <v>279.60000000000002</v>
      </c>
      <c r="L498" s="35">
        <v>0</v>
      </c>
      <c r="M498" s="34">
        <v>279.60000000000002</v>
      </c>
      <c r="N498" s="36">
        <v>46.5</v>
      </c>
      <c r="O498" s="37">
        <f>M498*N498</f>
        <v>13001.400000000001</v>
      </c>
      <c r="P498" s="37">
        <v>0</v>
      </c>
      <c r="Q498" s="37">
        <f>M498*P498</f>
        <v>0</v>
      </c>
      <c r="R498" s="37"/>
      <c r="S498" s="37">
        <f>M498*R498</f>
        <v>0</v>
      </c>
      <c r="T498" s="37">
        <v>21</v>
      </c>
      <c r="U498" s="37">
        <f>O498*T498/100</f>
        <v>2730.2940000000003</v>
      </c>
      <c r="V498" s="37">
        <f>U498+O498</f>
        <v>15731.694000000001</v>
      </c>
      <c r="W498" s="37"/>
      <c r="X498" s="37"/>
      <c r="Y498" s="37">
        <v>1</v>
      </c>
    </row>
    <row r="499" spans="6:25" s="38" customFormat="1" ht="12" outlineLevel="2" x14ac:dyDescent="0.3">
      <c r="F499" s="39"/>
      <c r="G499" s="40"/>
      <c r="H499" s="191" t="s">
        <v>230</v>
      </c>
      <c r="I499" s="203"/>
      <c r="J499" s="203"/>
      <c r="K499" s="203"/>
      <c r="L499" s="203"/>
      <c r="M499" s="203"/>
      <c r="N499" s="203"/>
      <c r="O499" s="203"/>
      <c r="P499" s="42"/>
      <c r="Q499" s="43"/>
      <c r="R499" s="42"/>
      <c r="S499" s="43"/>
      <c r="T499" s="44"/>
      <c r="U499" s="44"/>
      <c r="V499" s="44"/>
      <c r="W499" s="45"/>
    </row>
    <row r="500" spans="6:25" s="38" customFormat="1" ht="6" customHeight="1" outlineLevel="2" x14ac:dyDescent="0.3">
      <c r="F500" s="39"/>
      <c r="G500" s="40"/>
      <c r="H500" s="41"/>
      <c r="I500" s="46"/>
      <c r="J500" s="46"/>
      <c r="K500" s="46"/>
      <c r="L500" s="46"/>
      <c r="M500" s="46"/>
      <c r="N500" s="46"/>
      <c r="O500" s="46"/>
      <c r="P500" s="42"/>
      <c r="Q500" s="43"/>
      <c r="R500" s="42"/>
      <c r="S500" s="43"/>
      <c r="T500" s="44"/>
      <c r="U500" s="44"/>
      <c r="V500" s="44"/>
      <c r="W500" s="45"/>
    </row>
    <row r="501" spans="6:25" s="47" customFormat="1" ht="10.5" outlineLevel="3" x14ac:dyDescent="0.25">
      <c r="F501" s="48"/>
      <c r="G501" s="49"/>
      <c r="H501" s="50" t="str">
        <f>IF(AND(H500&lt;&gt;"Výkaz výměr:",I500=""),"Výkaz výměr:","")</f>
        <v>Výkaz výměr:</v>
      </c>
      <c r="I501" s="51" t="s">
        <v>974</v>
      </c>
      <c r="J501" s="52"/>
      <c r="K501" s="53"/>
      <c r="L501" s="54"/>
      <c r="M501" s="55"/>
      <c r="N501" s="56"/>
      <c r="O501" s="57"/>
      <c r="P501" s="58"/>
      <c r="Q501" s="56"/>
      <c r="R501" s="56"/>
      <c r="S501" s="56"/>
      <c r="T501" s="59" t="s">
        <v>3</v>
      </c>
      <c r="U501" s="56"/>
      <c r="V501" s="56"/>
      <c r="W501" s="60"/>
    </row>
    <row r="502" spans="6:25" s="47" customFormat="1" ht="10.5" outlineLevel="3" x14ac:dyDescent="0.25">
      <c r="F502" s="48"/>
      <c r="G502" s="49"/>
      <c r="H502" s="50" t="str">
        <f>IF(AND(H501&lt;&gt;"Výkaz výměr:",I501=""),"Výkaz výměr:","")</f>
        <v/>
      </c>
      <c r="I502" s="51" t="s">
        <v>1172</v>
      </c>
      <c r="J502" s="52"/>
      <c r="K502" s="53"/>
      <c r="L502" s="54"/>
      <c r="M502" s="55"/>
      <c r="N502" s="56"/>
      <c r="O502" s="57"/>
      <c r="P502" s="58"/>
      <c r="Q502" s="56"/>
      <c r="R502" s="56"/>
      <c r="S502" s="56"/>
      <c r="T502" s="59" t="s">
        <v>3</v>
      </c>
      <c r="U502" s="56"/>
      <c r="V502" s="56"/>
      <c r="W502" s="60"/>
    </row>
    <row r="503" spans="6:25" s="47" customFormat="1" ht="10.5" outlineLevel="3" x14ac:dyDescent="0.25">
      <c r="F503" s="48"/>
      <c r="G503" s="49"/>
      <c r="H503" s="50" t="str">
        <f>IF(AND(H502&lt;&gt;"Výkaz výměr:",I502=""),"Výkaz výměr:","")</f>
        <v/>
      </c>
      <c r="I503" s="51" t="s">
        <v>992</v>
      </c>
      <c r="J503" s="52"/>
      <c r="K503" s="53"/>
      <c r="L503" s="54"/>
      <c r="M503" s="55"/>
      <c r="N503" s="56"/>
      <c r="O503" s="57"/>
      <c r="P503" s="58"/>
      <c r="Q503" s="56"/>
      <c r="R503" s="56"/>
      <c r="S503" s="56"/>
      <c r="T503" s="59" t="s">
        <v>3</v>
      </c>
      <c r="U503" s="56"/>
      <c r="V503" s="56"/>
      <c r="W503" s="60"/>
    </row>
    <row r="504" spans="6:25" s="47" customFormat="1" ht="10.5" outlineLevel="3" x14ac:dyDescent="0.25">
      <c r="F504" s="48"/>
      <c r="G504" s="49"/>
      <c r="H504" s="50" t="str">
        <f>IF(AND(H503&lt;&gt;"Výkaz výměr:",I503=""),"Výkaz výměr:","")</f>
        <v/>
      </c>
      <c r="I504" s="51" t="s">
        <v>775</v>
      </c>
      <c r="J504" s="52"/>
      <c r="K504" s="53"/>
      <c r="L504" s="54"/>
      <c r="M504" s="55">
        <v>279.60000000000002</v>
      </c>
      <c r="N504" s="56"/>
      <c r="O504" s="57"/>
      <c r="P504" s="58"/>
      <c r="Q504" s="56"/>
      <c r="R504" s="56"/>
      <c r="S504" s="56"/>
      <c r="T504" s="59" t="s">
        <v>3</v>
      </c>
      <c r="U504" s="56"/>
      <c r="V504" s="56"/>
      <c r="W504" s="60"/>
    </row>
    <row r="505" spans="6:25" s="38" customFormat="1" ht="12" outlineLevel="2" x14ac:dyDescent="0.3">
      <c r="F505" s="30">
        <v>81</v>
      </c>
      <c r="G505" s="31" t="s">
        <v>0</v>
      </c>
      <c r="H505" s="32" t="s">
        <v>324</v>
      </c>
      <c r="I505" s="33" t="s">
        <v>1051</v>
      </c>
      <c r="J505" s="31" t="s">
        <v>6</v>
      </c>
      <c r="K505" s="34">
        <v>2516.4</v>
      </c>
      <c r="L505" s="35">
        <v>0</v>
      </c>
      <c r="M505" s="34">
        <v>2516.4</v>
      </c>
      <c r="N505" s="36">
        <v>5.2</v>
      </c>
      <c r="O505" s="37">
        <f>M505*N505</f>
        <v>13085.28</v>
      </c>
      <c r="P505" s="37">
        <v>0</v>
      </c>
      <c r="Q505" s="37">
        <f>M505*P505</f>
        <v>0</v>
      </c>
      <c r="R505" s="37"/>
      <c r="S505" s="37">
        <f>M505*R505</f>
        <v>0</v>
      </c>
      <c r="T505" s="37">
        <v>21</v>
      </c>
      <c r="U505" s="37">
        <f>O505*T505/100</f>
        <v>2747.9088000000002</v>
      </c>
      <c r="V505" s="37">
        <f>U505+O505</f>
        <v>15833.1888</v>
      </c>
      <c r="W505" s="37"/>
      <c r="X505" s="37"/>
      <c r="Y505" s="37">
        <v>1</v>
      </c>
    </row>
    <row r="506" spans="6:25" s="38" customFormat="1" ht="12" outlineLevel="2" x14ac:dyDescent="0.3">
      <c r="F506" s="39"/>
      <c r="G506" s="40"/>
      <c r="H506" s="191" t="s">
        <v>230</v>
      </c>
      <c r="I506" s="203"/>
      <c r="J506" s="203"/>
      <c r="K506" s="203"/>
      <c r="L506" s="203"/>
      <c r="M506" s="203"/>
      <c r="N506" s="203"/>
      <c r="O506" s="203"/>
      <c r="P506" s="42"/>
      <c r="Q506" s="43"/>
      <c r="R506" s="42"/>
      <c r="S506" s="43"/>
      <c r="T506" s="44"/>
      <c r="U506" s="44"/>
      <c r="V506" s="44"/>
      <c r="W506" s="45"/>
    </row>
    <row r="507" spans="6:25" s="38" customFormat="1" ht="6" customHeight="1" outlineLevel="2" x14ac:dyDescent="0.3">
      <c r="F507" s="39"/>
      <c r="G507" s="40"/>
      <c r="H507" s="41"/>
      <c r="I507" s="46"/>
      <c r="J507" s="46"/>
      <c r="K507" s="46"/>
      <c r="L507" s="46"/>
      <c r="M507" s="46"/>
      <c r="N507" s="46"/>
      <c r="O507" s="46"/>
      <c r="P507" s="42"/>
      <c r="Q507" s="43"/>
      <c r="R507" s="42"/>
      <c r="S507" s="43"/>
      <c r="T507" s="44"/>
      <c r="U507" s="44"/>
      <c r="V507" s="44"/>
      <c r="W507" s="45"/>
    </row>
    <row r="508" spans="6:25" s="47" customFormat="1" ht="10.5" outlineLevel="3" x14ac:dyDescent="0.25">
      <c r="F508" s="48"/>
      <c r="G508" s="49"/>
      <c r="H508" s="50" t="str">
        <f>IF(AND(H507&lt;&gt;"Výkaz výměr:",I507=""),"Výkaz výměr:","")</f>
        <v>Výkaz výměr:</v>
      </c>
      <c r="I508" s="51" t="s">
        <v>679</v>
      </c>
      <c r="J508" s="52"/>
      <c r="K508" s="53"/>
      <c r="L508" s="54"/>
      <c r="M508" s="55"/>
      <c r="N508" s="56"/>
      <c r="O508" s="57"/>
      <c r="P508" s="58"/>
      <c r="Q508" s="56"/>
      <c r="R508" s="56"/>
      <c r="S508" s="56"/>
      <c r="T508" s="59" t="s">
        <v>3</v>
      </c>
      <c r="U508" s="56"/>
      <c r="V508" s="56"/>
      <c r="W508" s="60"/>
    </row>
    <row r="509" spans="6:25" s="47" customFormat="1" ht="10.5" outlineLevel="3" x14ac:dyDescent="0.25">
      <c r="F509" s="48"/>
      <c r="G509" s="49"/>
      <c r="H509" s="50" t="str">
        <f>IF(AND(H508&lt;&gt;"Výkaz výměr:",I508=""),"Výkaz výměr:","")</f>
        <v/>
      </c>
      <c r="I509" s="51" t="s">
        <v>1075</v>
      </c>
      <c r="J509" s="52"/>
      <c r="K509" s="53"/>
      <c r="L509" s="54"/>
      <c r="M509" s="55"/>
      <c r="N509" s="56"/>
      <c r="O509" s="57"/>
      <c r="P509" s="58"/>
      <c r="Q509" s="56"/>
      <c r="R509" s="56"/>
      <c r="S509" s="56"/>
      <c r="T509" s="59" t="s">
        <v>3</v>
      </c>
      <c r="U509" s="56"/>
      <c r="V509" s="56"/>
      <c r="W509" s="60"/>
    </row>
    <row r="510" spans="6:25" s="47" customFormat="1" ht="10.5" outlineLevel="3" x14ac:dyDescent="0.25">
      <c r="F510" s="48"/>
      <c r="G510" s="49"/>
      <c r="H510" s="50" t="str">
        <f>IF(AND(H509&lt;&gt;"Výkaz výměr:",I509=""),"Výkaz výměr:","")</f>
        <v/>
      </c>
      <c r="I510" s="51" t="s">
        <v>1243</v>
      </c>
      <c r="J510" s="52"/>
      <c r="K510" s="53"/>
      <c r="L510" s="54"/>
      <c r="M510" s="55"/>
      <c r="N510" s="56"/>
      <c r="O510" s="57"/>
      <c r="P510" s="58"/>
      <c r="Q510" s="56"/>
      <c r="R510" s="56"/>
      <c r="S510" s="56"/>
      <c r="T510" s="59" t="s">
        <v>3</v>
      </c>
      <c r="U510" s="56"/>
      <c r="V510" s="56"/>
      <c r="W510" s="60"/>
    </row>
    <row r="511" spans="6:25" s="47" customFormat="1" ht="10.5" outlineLevel="3" x14ac:dyDescent="0.25">
      <c r="F511" s="48"/>
      <c r="G511" s="49"/>
      <c r="H511" s="50" t="str">
        <f>IF(AND(H510&lt;&gt;"Výkaz výměr:",I510=""),"Výkaz výměr:","")</f>
        <v/>
      </c>
      <c r="I511" s="51" t="s">
        <v>1049</v>
      </c>
      <c r="J511" s="52"/>
      <c r="K511" s="53"/>
      <c r="L511" s="54"/>
      <c r="M511" s="55"/>
      <c r="N511" s="56"/>
      <c r="O511" s="57"/>
      <c r="P511" s="58"/>
      <c r="Q511" s="56"/>
      <c r="R511" s="56"/>
      <c r="S511" s="56"/>
      <c r="T511" s="59" t="s">
        <v>3</v>
      </c>
      <c r="U511" s="56"/>
      <c r="V511" s="56"/>
      <c r="W511" s="60"/>
    </row>
    <row r="512" spans="6:25" s="47" customFormat="1" ht="10.5" outlineLevel="3" x14ac:dyDescent="0.25">
      <c r="F512" s="48"/>
      <c r="G512" s="49"/>
      <c r="H512" s="50" t="str">
        <f>IF(AND(H511&lt;&gt;"Výkaz výměr:",I511=""),"Výkaz výměr:","")</f>
        <v/>
      </c>
      <c r="I512" s="51" t="s">
        <v>846</v>
      </c>
      <c r="J512" s="52"/>
      <c r="K512" s="53"/>
      <c r="L512" s="54"/>
      <c r="M512" s="55">
        <v>2516.4</v>
      </c>
      <c r="N512" s="56"/>
      <c r="O512" s="57"/>
      <c r="P512" s="58"/>
      <c r="Q512" s="56"/>
      <c r="R512" s="56"/>
      <c r="S512" s="56"/>
      <c r="T512" s="59" t="s">
        <v>3</v>
      </c>
      <c r="U512" s="56"/>
      <c r="V512" s="56"/>
      <c r="W512" s="60"/>
    </row>
    <row r="513" spans="6:25" s="38" customFormat="1" ht="12" outlineLevel="2" x14ac:dyDescent="0.3">
      <c r="F513" s="30">
        <v>82</v>
      </c>
      <c r="G513" s="31" t="s">
        <v>0</v>
      </c>
      <c r="H513" s="32" t="s">
        <v>328</v>
      </c>
      <c r="I513" s="33" t="s">
        <v>934</v>
      </c>
      <c r="J513" s="31" t="s">
        <v>6</v>
      </c>
      <c r="K513" s="34">
        <v>27.5</v>
      </c>
      <c r="L513" s="35">
        <v>0</v>
      </c>
      <c r="M513" s="34">
        <v>27.5</v>
      </c>
      <c r="N513" s="36">
        <v>260</v>
      </c>
      <c r="O513" s="37">
        <f>M513*N513</f>
        <v>7150</v>
      </c>
      <c r="P513" s="37">
        <v>0</v>
      </c>
      <c r="Q513" s="37">
        <f>M513*P513</f>
        <v>0</v>
      </c>
      <c r="R513" s="37"/>
      <c r="S513" s="37">
        <f>M513*R513</f>
        <v>0</v>
      </c>
      <c r="T513" s="37">
        <v>21</v>
      </c>
      <c r="U513" s="37">
        <f>O513*T513/100</f>
        <v>1501.5</v>
      </c>
      <c r="V513" s="37">
        <f>U513+O513</f>
        <v>8651.5</v>
      </c>
      <c r="W513" s="37" t="s">
        <v>1363</v>
      </c>
      <c r="X513" s="37"/>
      <c r="Y513" s="37">
        <v>1</v>
      </c>
    </row>
    <row r="514" spans="6:25" s="38" customFormat="1" ht="12" outlineLevel="2" x14ac:dyDescent="0.3">
      <c r="F514" s="39"/>
      <c r="G514" s="40"/>
      <c r="H514" s="191" t="s">
        <v>230</v>
      </c>
      <c r="I514" s="203"/>
      <c r="J514" s="203"/>
      <c r="K514" s="203"/>
      <c r="L514" s="203"/>
      <c r="M514" s="203"/>
      <c r="N514" s="203"/>
      <c r="O514" s="203"/>
      <c r="P514" s="42"/>
      <c r="Q514" s="43"/>
      <c r="R514" s="42"/>
      <c r="S514" s="43"/>
      <c r="T514" s="44"/>
      <c r="U514" s="44"/>
      <c r="V514" s="44"/>
      <c r="W514" s="45"/>
    </row>
    <row r="515" spans="6:25" s="38" customFormat="1" ht="6" customHeight="1" outlineLevel="2" x14ac:dyDescent="0.3">
      <c r="F515" s="39"/>
      <c r="G515" s="40"/>
      <c r="H515" s="41"/>
      <c r="I515" s="46"/>
      <c r="J515" s="46"/>
      <c r="K515" s="46"/>
      <c r="L515" s="46"/>
      <c r="M515" s="46"/>
      <c r="N515" s="46"/>
      <c r="O515" s="46"/>
      <c r="P515" s="42"/>
      <c r="Q515" s="43"/>
      <c r="R515" s="42"/>
      <c r="S515" s="43"/>
      <c r="T515" s="44"/>
      <c r="U515" s="44"/>
      <c r="V515" s="44"/>
      <c r="W515" s="45"/>
    </row>
    <row r="516" spans="6:25" s="47" customFormat="1" ht="10.5" outlineLevel="3" x14ac:dyDescent="0.25">
      <c r="F516" s="48"/>
      <c r="G516" s="49"/>
      <c r="H516" s="50" t="str">
        <f>IF(AND(H515&lt;&gt;"Výkaz výměr:",I515=""),"Výkaz výměr:","")</f>
        <v>Výkaz výměr:</v>
      </c>
      <c r="I516" s="51" t="s">
        <v>511</v>
      </c>
      <c r="J516" s="52"/>
      <c r="K516" s="53"/>
      <c r="L516" s="54"/>
      <c r="M516" s="55"/>
      <c r="N516" s="56"/>
      <c r="O516" s="57"/>
      <c r="P516" s="58"/>
      <c r="Q516" s="56"/>
      <c r="R516" s="56"/>
      <c r="S516" s="56"/>
      <c r="T516" s="59" t="s">
        <v>3</v>
      </c>
      <c r="U516" s="56"/>
      <c r="V516" s="56"/>
      <c r="W516" s="60"/>
    </row>
    <row r="517" spans="6:25" s="47" customFormat="1" ht="10.5" outlineLevel="3" x14ac:dyDescent="0.25">
      <c r="F517" s="48"/>
      <c r="G517" s="49"/>
      <c r="H517" s="50" t="str">
        <f>IF(AND(H516&lt;&gt;"Výkaz výměr:",I516=""),"Výkaz výměr:","")</f>
        <v/>
      </c>
      <c r="I517" s="51" t="s">
        <v>704</v>
      </c>
      <c r="J517" s="52"/>
      <c r="K517" s="53"/>
      <c r="L517" s="54"/>
      <c r="M517" s="55">
        <v>27.5</v>
      </c>
      <c r="N517" s="56"/>
      <c r="O517" s="57"/>
      <c r="P517" s="58"/>
      <c r="Q517" s="56"/>
      <c r="R517" s="56"/>
      <c r="S517" s="56"/>
      <c r="T517" s="59" t="s">
        <v>3</v>
      </c>
      <c r="U517" s="56"/>
      <c r="V517" s="56"/>
      <c r="W517" s="60"/>
    </row>
    <row r="518" spans="6:25" s="38" customFormat="1" ht="12" outlineLevel="2" x14ac:dyDescent="0.3">
      <c r="F518" s="30">
        <v>83</v>
      </c>
      <c r="G518" s="31" t="s">
        <v>0</v>
      </c>
      <c r="H518" s="32" t="s">
        <v>327</v>
      </c>
      <c r="I518" s="33" t="s">
        <v>543</v>
      </c>
      <c r="J518" s="31" t="s">
        <v>6</v>
      </c>
      <c r="K518" s="34">
        <v>129.68</v>
      </c>
      <c r="L518" s="35">
        <v>0</v>
      </c>
      <c r="M518" s="34">
        <v>129.68</v>
      </c>
      <c r="N518" s="36">
        <v>230</v>
      </c>
      <c r="O518" s="37">
        <f>M518*N518</f>
        <v>29826.400000000001</v>
      </c>
      <c r="P518" s="37">
        <v>0</v>
      </c>
      <c r="Q518" s="37">
        <f>M518*P518</f>
        <v>0</v>
      </c>
      <c r="R518" s="37"/>
      <c r="S518" s="37">
        <f>M518*R518</f>
        <v>0</v>
      </c>
      <c r="T518" s="37">
        <v>21</v>
      </c>
      <c r="U518" s="37">
        <f>O518*T518/100</f>
        <v>6263.5439999999999</v>
      </c>
      <c r="V518" s="37">
        <f>U518+O518</f>
        <v>36089.944000000003</v>
      </c>
      <c r="W518" s="37" t="s">
        <v>1362</v>
      </c>
      <c r="X518" s="37"/>
      <c r="Y518" s="37">
        <v>1</v>
      </c>
    </row>
    <row r="519" spans="6:25" s="38" customFormat="1" ht="12" outlineLevel="2" x14ac:dyDescent="0.3">
      <c r="F519" s="39"/>
      <c r="G519" s="40"/>
      <c r="H519" s="191" t="s">
        <v>230</v>
      </c>
      <c r="I519" s="203"/>
      <c r="J519" s="203"/>
      <c r="K519" s="203"/>
      <c r="L519" s="203"/>
      <c r="M519" s="203"/>
      <c r="N519" s="203"/>
      <c r="O519" s="203"/>
      <c r="P519" s="42"/>
      <c r="Q519" s="43"/>
      <c r="R519" s="42"/>
      <c r="S519" s="43"/>
      <c r="T519" s="44"/>
      <c r="U519" s="44"/>
      <c r="V519" s="44"/>
      <c r="W519" s="45"/>
    </row>
    <row r="520" spans="6:25" s="38" customFormat="1" ht="6" customHeight="1" outlineLevel="2" x14ac:dyDescent="0.3">
      <c r="F520" s="39"/>
      <c r="G520" s="40"/>
      <c r="H520" s="41"/>
      <c r="I520" s="46"/>
      <c r="J520" s="46"/>
      <c r="K520" s="46"/>
      <c r="L520" s="46"/>
      <c r="M520" s="46"/>
      <c r="N520" s="46"/>
      <c r="O520" s="46"/>
      <c r="P520" s="42"/>
      <c r="Q520" s="43"/>
      <c r="R520" s="42"/>
      <c r="S520" s="43"/>
      <c r="T520" s="44"/>
      <c r="U520" s="44"/>
      <c r="V520" s="44"/>
      <c r="W520" s="45"/>
    </row>
    <row r="521" spans="6:25" s="47" customFormat="1" ht="10.5" outlineLevel="3" x14ac:dyDescent="0.25">
      <c r="F521" s="48"/>
      <c r="G521" s="49"/>
      <c r="H521" s="50" t="str">
        <f>IF(AND(H520&lt;&gt;"Výkaz výměr:",I520=""),"Výkaz výměr:","")</f>
        <v>Výkaz výměr:</v>
      </c>
      <c r="I521" s="51" t="s">
        <v>1048</v>
      </c>
      <c r="J521" s="52"/>
      <c r="K521" s="53"/>
      <c r="L521" s="54"/>
      <c r="M521" s="55"/>
      <c r="N521" s="56"/>
      <c r="O521" s="57"/>
      <c r="P521" s="58"/>
      <c r="Q521" s="56"/>
      <c r="R521" s="56"/>
      <c r="S521" s="56"/>
      <c r="T521" s="59" t="s">
        <v>3</v>
      </c>
      <c r="U521" s="56"/>
      <c r="V521" s="56"/>
      <c r="W521" s="60"/>
    </row>
    <row r="522" spans="6:25" s="47" customFormat="1" ht="10.5" outlineLevel="3" x14ac:dyDescent="0.25">
      <c r="F522" s="48"/>
      <c r="G522" s="49"/>
      <c r="H522" s="50" t="str">
        <f>IF(AND(H521&lt;&gt;"Výkaz výměr:",I521=""),"Výkaz výměr:","")</f>
        <v/>
      </c>
      <c r="I522" s="51" t="s">
        <v>827</v>
      </c>
      <c r="J522" s="52"/>
      <c r="K522" s="53"/>
      <c r="L522" s="54"/>
      <c r="M522" s="55">
        <v>129.68</v>
      </c>
      <c r="N522" s="56"/>
      <c r="O522" s="57"/>
      <c r="P522" s="58"/>
      <c r="Q522" s="56"/>
      <c r="R522" s="56"/>
      <c r="S522" s="56"/>
      <c r="T522" s="59" t="s">
        <v>3</v>
      </c>
      <c r="U522" s="56"/>
      <c r="V522" s="56"/>
      <c r="W522" s="60"/>
    </row>
    <row r="523" spans="6:25" s="38" customFormat="1" ht="12" outlineLevel="2" x14ac:dyDescent="0.3">
      <c r="F523" s="30">
        <v>84</v>
      </c>
      <c r="G523" s="31" t="s">
        <v>0</v>
      </c>
      <c r="H523" s="32" t="s">
        <v>386</v>
      </c>
      <c r="I523" s="33" t="s">
        <v>525</v>
      </c>
      <c r="J523" s="31" t="s">
        <v>6</v>
      </c>
      <c r="K523" s="34">
        <v>120.92</v>
      </c>
      <c r="L523" s="35">
        <v>0</v>
      </c>
      <c r="M523" s="34">
        <v>120.92</v>
      </c>
      <c r="N523" s="36">
        <v>240</v>
      </c>
      <c r="O523" s="37">
        <f>M523*N523</f>
        <v>29020.799999999999</v>
      </c>
      <c r="P523" s="37">
        <v>0</v>
      </c>
      <c r="Q523" s="37">
        <f>M523*P523</f>
        <v>0</v>
      </c>
      <c r="R523" s="37"/>
      <c r="S523" s="37">
        <f>M523*R523</f>
        <v>0</v>
      </c>
      <c r="T523" s="37">
        <v>21</v>
      </c>
      <c r="U523" s="37">
        <f>O523*T523/100</f>
        <v>6094.3679999999995</v>
      </c>
      <c r="V523" s="37">
        <f>U523+O523</f>
        <v>35115.167999999998</v>
      </c>
      <c r="W523" s="37" t="s">
        <v>1389</v>
      </c>
      <c r="X523" s="37"/>
      <c r="Y523" s="37">
        <v>1</v>
      </c>
    </row>
    <row r="524" spans="6:25" s="38" customFormat="1" ht="12" outlineLevel="2" x14ac:dyDescent="0.3">
      <c r="F524" s="39"/>
      <c r="G524" s="40"/>
      <c r="H524" s="191" t="s">
        <v>230</v>
      </c>
      <c r="I524" s="203"/>
      <c r="J524" s="203"/>
      <c r="K524" s="203"/>
      <c r="L524" s="203"/>
      <c r="M524" s="203"/>
      <c r="N524" s="203"/>
      <c r="O524" s="203"/>
      <c r="P524" s="42"/>
      <c r="Q524" s="43"/>
      <c r="R524" s="42"/>
      <c r="S524" s="43"/>
      <c r="T524" s="44"/>
      <c r="U524" s="44"/>
      <c r="V524" s="44"/>
      <c r="W524" s="45"/>
    </row>
    <row r="525" spans="6:25" s="38" customFormat="1" ht="6" customHeight="1" outlineLevel="2" x14ac:dyDescent="0.3">
      <c r="F525" s="39"/>
      <c r="G525" s="40"/>
      <c r="H525" s="41"/>
      <c r="I525" s="46"/>
      <c r="J525" s="46"/>
      <c r="K525" s="46"/>
      <c r="L525" s="46"/>
      <c r="M525" s="46"/>
      <c r="N525" s="46"/>
      <c r="O525" s="46"/>
      <c r="P525" s="42"/>
      <c r="Q525" s="43"/>
      <c r="R525" s="42"/>
      <c r="S525" s="43"/>
      <c r="T525" s="44"/>
      <c r="U525" s="44"/>
      <c r="V525" s="44"/>
      <c r="W525" s="45"/>
    </row>
    <row r="526" spans="6:25" s="47" customFormat="1" ht="10.5" outlineLevel="3" x14ac:dyDescent="0.25">
      <c r="F526" s="48"/>
      <c r="G526" s="49"/>
      <c r="H526" s="50" t="str">
        <f>IF(AND(H525&lt;&gt;"Výkaz výměr:",I525=""),"Výkaz výměr:","")</f>
        <v>Výkaz výměr:</v>
      </c>
      <c r="I526" s="51" t="s">
        <v>674</v>
      </c>
      <c r="J526" s="52"/>
      <c r="K526" s="53"/>
      <c r="L526" s="54"/>
      <c r="M526" s="55"/>
      <c r="N526" s="56"/>
      <c r="O526" s="57"/>
      <c r="P526" s="58"/>
      <c r="Q526" s="56"/>
      <c r="R526" s="56"/>
      <c r="S526" s="56"/>
      <c r="T526" s="59" t="s">
        <v>3</v>
      </c>
      <c r="U526" s="56"/>
      <c r="V526" s="56"/>
      <c r="W526" s="60"/>
    </row>
    <row r="527" spans="6:25" s="47" customFormat="1" ht="10.5" outlineLevel="3" x14ac:dyDescent="0.25">
      <c r="F527" s="48"/>
      <c r="G527" s="49"/>
      <c r="H527" s="50" t="str">
        <f>IF(AND(H526&lt;&gt;"Výkaz výměr:",I526=""),"Výkaz výměr:","")</f>
        <v/>
      </c>
      <c r="I527" s="51" t="s">
        <v>826</v>
      </c>
      <c r="J527" s="52"/>
      <c r="K527" s="53"/>
      <c r="L527" s="54"/>
      <c r="M527" s="55">
        <v>120.92</v>
      </c>
      <c r="N527" s="56"/>
      <c r="O527" s="57"/>
      <c r="P527" s="58"/>
      <c r="Q527" s="56"/>
      <c r="R527" s="56"/>
      <c r="S527" s="56"/>
      <c r="T527" s="59" t="s">
        <v>3</v>
      </c>
      <c r="U527" s="56"/>
      <c r="V527" s="56"/>
      <c r="W527" s="60"/>
    </row>
    <row r="528" spans="6:25" s="38" customFormat="1" ht="12" outlineLevel="2" x14ac:dyDescent="0.3">
      <c r="F528" s="30">
        <v>85</v>
      </c>
      <c r="G528" s="31" t="s">
        <v>0</v>
      </c>
      <c r="H528" s="32" t="s">
        <v>240</v>
      </c>
      <c r="I528" s="33" t="s">
        <v>1054</v>
      </c>
      <c r="J528" s="31" t="s">
        <v>16</v>
      </c>
      <c r="K528" s="34">
        <v>1</v>
      </c>
      <c r="L528" s="35">
        <v>0</v>
      </c>
      <c r="M528" s="34">
        <v>1</v>
      </c>
      <c r="N528" s="36">
        <v>1380</v>
      </c>
      <c r="O528" s="37">
        <f>M528*N528</f>
        <v>1380</v>
      </c>
      <c r="P528" s="37">
        <v>0</v>
      </c>
      <c r="Q528" s="37">
        <f>M528*P528</f>
        <v>0</v>
      </c>
      <c r="R528" s="37"/>
      <c r="S528" s="37">
        <f>M528*R528</f>
        <v>0</v>
      </c>
      <c r="T528" s="37">
        <v>21</v>
      </c>
      <c r="U528" s="37">
        <f>O528*T528/100</f>
        <v>289.8</v>
      </c>
      <c r="V528" s="37">
        <f>U528+O528</f>
        <v>1669.8</v>
      </c>
      <c r="W528" s="37"/>
      <c r="X528" s="37"/>
      <c r="Y528" s="37">
        <v>1</v>
      </c>
    </row>
    <row r="529" spans="6:25" s="38" customFormat="1" ht="12" outlineLevel="2" x14ac:dyDescent="0.3">
      <c r="F529" s="39"/>
      <c r="G529" s="40"/>
      <c r="H529" s="191" t="s">
        <v>230</v>
      </c>
      <c r="I529" s="203"/>
      <c r="J529" s="203"/>
      <c r="K529" s="203"/>
      <c r="L529" s="203"/>
      <c r="M529" s="203"/>
      <c r="N529" s="203"/>
      <c r="O529" s="203"/>
      <c r="P529" s="42"/>
      <c r="Q529" s="43"/>
      <c r="R529" s="42"/>
      <c r="S529" s="43"/>
      <c r="T529" s="44"/>
      <c r="U529" s="44"/>
      <c r="V529" s="44"/>
      <c r="W529" s="45"/>
    </row>
    <row r="530" spans="6:25" s="38" customFormat="1" ht="6" customHeight="1" outlineLevel="2" x14ac:dyDescent="0.3">
      <c r="F530" s="39"/>
      <c r="G530" s="40"/>
      <c r="H530" s="41"/>
      <c r="I530" s="46"/>
      <c r="J530" s="46"/>
      <c r="K530" s="46"/>
      <c r="L530" s="46"/>
      <c r="M530" s="46"/>
      <c r="N530" s="46"/>
      <c r="O530" s="46"/>
      <c r="P530" s="42"/>
      <c r="Q530" s="43"/>
      <c r="R530" s="42"/>
      <c r="S530" s="43"/>
      <c r="T530" s="44"/>
      <c r="U530" s="44"/>
      <c r="V530" s="44"/>
      <c r="W530" s="45"/>
    </row>
    <row r="531" spans="6:25" s="47" customFormat="1" ht="10.5" outlineLevel="3" x14ac:dyDescent="0.25">
      <c r="F531" s="48"/>
      <c r="G531" s="49"/>
      <c r="H531" s="50" t="str">
        <f>IF(AND(H530&lt;&gt;"Výkaz výměr:",I530=""),"Výkaz výměr:","")</f>
        <v>Výkaz výměr:</v>
      </c>
      <c r="I531" s="51" t="s">
        <v>35</v>
      </c>
      <c r="J531" s="52"/>
      <c r="K531" s="53"/>
      <c r="L531" s="54"/>
      <c r="M531" s="55"/>
      <c r="N531" s="56"/>
      <c r="O531" s="57"/>
      <c r="P531" s="58"/>
      <c r="Q531" s="56"/>
      <c r="R531" s="56"/>
      <c r="S531" s="56"/>
      <c r="T531" s="59" t="s">
        <v>3</v>
      </c>
      <c r="U531" s="56"/>
      <c r="V531" s="56"/>
      <c r="W531" s="60"/>
    </row>
    <row r="532" spans="6:25" s="47" customFormat="1" ht="10.5" outlineLevel="3" x14ac:dyDescent="0.25">
      <c r="F532" s="48"/>
      <c r="G532" s="49"/>
      <c r="H532" s="50" t="str">
        <f>IF(AND(H531&lt;&gt;"Výkaz výměr:",I531=""),"Výkaz výměr:","")</f>
        <v/>
      </c>
      <c r="I532" s="51" t="s">
        <v>556</v>
      </c>
      <c r="J532" s="52"/>
      <c r="K532" s="53"/>
      <c r="L532" s="54"/>
      <c r="M532" s="55">
        <v>1</v>
      </c>
      <c r="N532" s="56"/>
      <c r="O532" s="57"/>
      <c r="P532" s="58"/>
      <c r="Q532" s="56"/>
      <c r="R532" s="56"/>
      <c r="S532" s="56"/>
      <c r="T532" s="59" t="s">
        <v>3</v>
      </c>
      <c r="U532" s="56"/>
      <c r="V532" s="56"/>
      <c r="W532" s="60"/>
    </row>
    <row r="533" spans="6:25" s="38" customFormat="1" ht="12" outlineLevel="2" x14ac:dyDescent="0.3">
      <c r="F533" s="30">
        <v>86</v>
      </c>
      <c r="G533" s="31" t="s">
        <v>0</v>
      </c>
      <c r="H533" s="32" t="s">
        <v>241</v>
      </c>
      <c r="I533" s="33" t="s">
        <v>1102</v>
      </c>
      <c r="J533" s="31" t="s">
        <v>16</v>
      </c>
      <c r="K533" s="34">
        <v>1</v>
      </c>
      <c r="L533" s="35">
        <v>0</v>
      </c>
      <c r="M533" s="34">
        <v>1</v>
      </c>
      <c r="N533" s="36">
        <v>1120</v>
      </c>
      <c r="O533" s="37">
        <f>M533*N533</f>
        <v>1120</v>
      </c>
      <c r="P533" s="37">
        <v>0</v>
      </c>
      <c r="Q533" s="37">
        <f>M533*P533</f>
        <v>0</v>
      </c>
      <c r="R533" s="37"/>
      <c r="S533" s="37">
        <f>M533*R533</f>
        <v>0</v>
      </c>
      <c r="T533" s="37">
        <v>21</v>
      </c>
      <c r="U533" s="37">
        <f>O533*T533/100</f>
        <v>235.2</v>
      </c>
      <c r="V533" s="37">
        <f>U533+O533</f>
        <v>1355.2</v>
      </c>
      <c r="W533" s="37"/>
      <c r="X533" s="37"/>
      <c r="Y533" s="37">
        <v>1</v>
      </c>
    </row>
    <row r="534" spans="6:25" s="38" customFormat="1" ht="12" outlineLevel="2" x14ac:dyDescent="0.3">
      <c r="F534" s="39"/>
      <c r="G534" s="40"/>
      <c r="H534" s="191" t="s">
        <v>230</v>
      </c>
      <c r="I534" s="203"/>
      <c r="J534" s="203"/>
      <c r="K534" s="203"/>
      <c r="L534" s="203"/>
      <c r="M534" s="203"/>
      <c r="N534" s="203"/>
      <c r="O534" s="203"/>
      <c r="P534" s="42"/>
      <c r="Q534" s="43"/>
      <c r="R534" s="42"/>
      <c r="S534" s="43"/>
      <c r="T534" s="44"/>
      <c r="U534" s="44"/>
      <c r="V534" s="44"/>
      <c r="W534" s="45"/>
    </row>
    <row r="535" spans="6:25" s="38" customFormat="1" ht="6" customHeight="1" outlineLevel="2" x14ac:dyDescent="0.3">
      <c r="F535" s="39"/>
      <c r="G535" s="40"/>
      <c r="H535" s="41"/>
      <c r="I535" s="46"/>
      <c r="J535" s="46"/>
      <c r="K535" s="46"/>
      <c r="L535" s="46"/>
      <c r="M535" s="46"/>
      <c r="N535" s="46"/>
      <c r="O535" s="46"/>
      <c r="P535" s="42"/>
      <c r="Q535" s="43"/>
      <c r="R535" s="42"/>
      <c r="S535" s="43"/>
      <c r="T535" s="44"/>
      <c r="U535" s="44"/>
      <c r="V535" s="44"/>
      <c r="W535" s="45"/>
    </row>
    <row r="536" spans="6:25" s="47" customFormat="1" ht="10.5" outlineLevel="3" x14ac:dyDescent="0.25">
      <c r="F536" s="48"/>
      <c r="G536" s="49"/>
      <c r="H536" s="50" t="str">
        <f>IF(AND(H535&lt;&gt;"Výkaz výměr:",I535=""),"Výkaz výměr:","")</f>
        <v>Výkaz výměr:</v>
      </c>
      <c r="I536" s="51" t="s">
        <v>125</v>
      </c>
      <c r="J536" s="52"/>
      <c r="K536" s="53"/>
      <c r="L536" s="54"/>
      <c r="M536" s="55"/>
      <c r="N536" s="56"/>
      <c r="O536" s="57"/>
      <c r="P536" s="58"/>
      <c r="Q536" s="56"/>
      <c r="R536" s="56"/>
      <c r="S536" s="56"/>
      <c r="T536" s="59" t="s">
        <v>3</v>
      </c>
      <c r="U536" s="56"/>
      <c r="V536" s="56"/>
      <c r="W536" s="60"/>
    </row>
    <row r="537" spans="6:25" s="47" customFormat="1" ht="10.5" outlineLevel="3" x14ac:dyDescent="0.25">
      <c r="F537" s="48"/>
      <c r="G537" s="49"/>
      <c r="H537" s="50" t="str">
        <f>IF(AND(H536&lt;&gt;"Výkaz výměr:",I536=""),"Výkaz výměr:","")</f>
        <v/>
      </c>
      <c r="I537" s="51" t="s">
        <v>556</v>
      </c>
      <c r="J537" s="52"/>
      <c r="K537" s="53"/>
      <c r="L537" s="54"/>
      <c r="M537" s="55">
        <v>1</v>
      </c>
      <c r="N537" s="56"/>
      <c r="O537" s="57"/>
      <c r="P537" s="58"/>
      <c r="Q537" s="56"/>
      <c r="R537" s="56"/>
      <c r="S537" s="56"/>
      <c r="T537" s="59" t="s">
        <v>3</v>
      </c>
      <c r="U537" s="56"/>
      <c r="V537" s="56"/>
      <c r="W537" s="60"/>
    </row>
    <row r="538" spans="6:25" s="38" customFormat="1" ht="12" outlineLevel="2" x14ac:dyDescent="0.3">
      <c r="F538" s="30">
        <v>87</v>
      </c>
      <c r="G538" s="31" t="s">
        <v>0</v>
      </c>
      <c r="H538" s="32" t="s">
        <v>238</v>
      </c>
      <c r="I538" s="33" t="s">
        <v>1185</v>
      </c>
      <c r="J538" s="31" t="s">
        <v>13</v>
      </c>
      <c r="K538" s="34">
        <v>40</v>
      </c>
      <c r="L538" s="35">
        <v>0</v>
      </c>
      <c r="M538" s="34">
        <v>40</v>
      </c>
      <c r="N538" s="36">
        <v>51.6</v>
      </c>
      <c r="O538" s="37">
        <f>M538*N538</f>
        <v>2064</v>
      </c>
      <c r="P538" s="37">
        <v>5.0000000000000002E-5</v>
      </c>
      <c r="Q538" s="37">
        <f>M538*P538</f>
        <v>2E-3</v>
      </c>
      <c r="R538" s="37"/>
      <c r="S538" s="37">
        <f>M538*R538</f>
        <v>0</v>
      </c>
      <c r="T538" s="37">
        <v>21</v>
      </c>
      <c r="U538" s="37">
        <f>O538*T538/100</f>
        <v>433.44</v>
      </c>
      <c r="V538" s="37">
        <f>U538+O538</f>
        <v>2497.44</v>
      </c>
      <c r="W538" s="37"/>
      <c r="X538" s="37"/>
      <c r="Y538" s="37">
        <v>1</v>
      </c>
    </row>
    <row r="539" spans="6:25" s="38" customFormat="1" ht="12" outlineLevel="2" x14ac:dyDescent="0.3">
      <c r="F539" s="39"/>
      <c r="G539" s="40"/>
      <c r="H539" s="191" t="s">
        <v>230</v>
      </c>
      <c r="I539" s="203"/>
      <c r="J539" s="203"/>
      <c r="K539" s="203"/>
      <c r="L539" s="203"/>
      <c r="M539" s="203"/>
      <c r="N539" s="203"/>
      <c r="O539" s="203"/>
      <c r="P539" s="42"/>
      <c r="Q539" s="43"/>
      <c r="R539" s="42"/>
      <c r="S539" s="43"/>
      <c r="T539" s="44"/>
      <c r="U539" s="44"/>
      <c r="V539" s="44"/>
      <c r="W539" s="45"/>
    </row>
    <row r="540" spans="6:25" s="38" customFormat="1" ht="6" customHeight="1" outlineLevel="2" x14ac:dyDescent="0.3">
      <c r="F540" s="39"/>
      <c r="G540" s="40"/>
      <c r="H540" s="41"/>
      <c r="I540" s="46"/>
      <c r="J540" s="46"/>
      <c r="K540" s="46"/>
      <c r="L540" s="46"/>
      <c r="M540" s="46"/>
      <c r="N540" s="46"/>
      <c r="O540" s="46"/>
      <c r="P540" s="42"/>
      <c r="Q540" s="43"/>
      <c r="R540" s="42"/>
      <c r="S540" s="43"/>
      <c r="T540" s="44"/>
      <c r="U540" s="44"/>
      <c r="V540" s="44"/>
      <c r="W540" s="45"/>
    </row>
    <row r="541" spans="6:25" s="47" customFormat="1" ht="10.5" outlineLevel="3" x14ac:dyDescent="0.25">
      <c r="F541" s="48"/>
      <c r="G541" s="49"/>
      <c r="H541" s="50" t="str">
        <f>IF(AND(H540&lt;&gt;"Výkaz výměr:",I540=""),"Výkaz výměr:","")</f>
        <v>Výkaz výměr:</v>
      </c>
      <c r="I541" s="51" t="s">
        <v>52</v>
      </c>
      <c r="J541" s="52"/>
      <c r="K541" s="53"/>
      <c r="L541" s="54"/>
      <c r="M541" s="55"/>
      <c r="N541" s="56"/>
      <c r="O541" s="57"/>
      <c r="P541" s="58"/>
      <c r="Q541" s="56"/>
      <c r="R541" s="56"/>
      <c r="S541" s="56"/>
      <c r="T541" s="59" t="s">
        <v>3</v>
      </c>
      <c r="U541" s="56"/>
      <c r="V541" s="56"/>
      <c r="W541" s="60"/>
    </row>
    <row r="542" spans="6:25" s="47" customFormat="1" ht="10.5" outlineLevel="3" x14ac:dyDescent="0.25">
      <c r="F542" s="48"/>
      <c r="G542" s="49"/>
      <c r="H542" s="50" t="str">
        <f>IF(AND(H541&lt;&gt;"Výkaz výměr:",I541=""),"Výkaz výměr:","")</f>
        <v/>
      </c>
      <c r="I542" s="51" t="s">
        <v>592</v>
      </c>
      <c r="J542" s="52"/>
      <c r="K542" s="53"/>
      <c r="L542" s="54"/>
      <c r="M542" s="55">
        <v>40</v>
      </c>
      <c r="N542" s="56"/>
      <c r="O542" s="57"/>
      <c r="P542" s="58"/>
      <c r="Q542" s="56"/>
      <c r="R542" s="56"/>
      <c r="S542" s="56"/>
      <c r="T542" s="59" t="s">
        <v>3</v>
      </c>
      <c r="U542" s="56"/>
      <c r="V542" s="56"/>
      <c r="W542" s="60"/>
    </row>
    <row r="543" spans="6:25" s="38" customFormat="1" ht="12" outlineLevel="2" x14ac:dyDescent="0.3">
      <c r="F543" s="30">
        <v>88</v>
      </c>
      <c r="G543" s="31" t="s">
        <v>0</v>
      </c>
      <c r="H543" s="32" t="s">
        <v>329</v>
      </c>
      <c r="I543" s="33" t="s">
        <v>996</v>
      </c>
      <c r="J543" s="31" t="s">
        <v>6</v>
      </c>
      <c r="K543" s="34">
        <v>1.5</v>
      </c>
      <c r="L543" s="35">
        <v>0</v>
      </c>
      <c r="M543" s="34">
        <v>1.5</v>
      </c>
      <c r="N543" s="36">
        <v>1050</v>
      </c>
      <c r="O543" s="37">
        <f>M543*N543</f>
        <v>1575</v>
      </c>
      <c r="P543" s="37">
        <v>0</v>
      </c>
      <c r="Q543" s="37">
        <f>M543*P543</f>
        <v>0</v>
      </c>
      <c r="R543" s="37"/>
      <c r="S543" s="37">
        <f>M543*R543</f>
        <v>0</v>
      </c>
      <c r="T543" s="37">
        <v>21</v>
      </c>
      <c r="U543" s="37">
        <f>O543*T543/100</f>
        <v>330.75</v>
      </c>
      <c r="V543" s="37">
        <f>U543+O543</f>
        <v>1905.75</v>
      </c>
      <c r="W543" s="37"/>
      <c r="X543" s="37"/>
      <c r="Y543" s="37">
        <v>1</v>
      </c>
    </row>
    <row r="544" spans="6:25" s="38" customFormat="1" ht="12" outlineLevel="2" x14ac:dyDescent="0.3">
      <c r="F544" s="39"/>
      <c r="G544" s="40"/>
      <c r="H544" s="191" t="s">
        <v>230</v>
      </c>
      <c r="I544" s="203"/>
      <c r="J544" s="203"/>
      <c r="K544" s="203"/>
      <c r="L544" s="203"/>
      <c r="M544" s="203"/>
      <c r="N544" s="203"/>
      <c r="O544" s="203"/>
      <c r="P544" s="42"/>
      <c r="Q544" s="43"/>
      <c r="R544" s="42"/>
      <c r="S544" s="43"/>
      <c r="T544" s="44"/>
      <c r="U544" s="44"/>
      <c r="V544" s="44"/>
      <c r="W544" s="45"/>
    </row>
    <row r="545" spans="6:25" s="38" customFormat="1" ht="6" customHeight="1" outlineLevel="2" x14ac:dyDescent="0.3">
      <c r="F545" s="39"/>
      <c r="G545" s="40"/>
      <c r="H545" s="41"/>
      <c r="I545" s="46"/>
      <c r="J545" s="46"/>
      <c r="K545" s="46"/>
      <c r="L545" s="46"/>
      <c r="M545" s="46"/>
      <c r="N545" s="46"/>
      <c r="O545" s="46"/>
      <c r="P545" s="42"/>
      <c r="Q545" s="43"/>
      <c r="R545" s="42"/>
      <c r="S545" s="43"/>
      <c r="T545" s="44"/>
      <c r="U545" s="44"/>
      <c r="V545" s="44"/>
      <c r="W545" s="45"/>
    </row>
    <row r="546" spans="6:25" s="47" customFormat="1" ht="10.5" outlineLevel="3" x14ac:dyDescent="0.25">
      <c r="F546" s="48"/>
      <c r="G546" s="49"/>
      <c r="H546" s="50" t="str">
        <f>IF(AND(H545&lt;&gt;"Výkaz výměr:",I545=""),"Výkaz výměr:","")</f>
        <v>Výkaz výměr:</v>
      </c>
      <c r="I546" s="51" t="s">
        <v>1036</v>
      </c>
      <c r="J546" s="52"/>
      <c r="K546" s="53"/>
      <c r="L546" s="54"/>
      <c r="M546" s="55"/>
      <c r="N546" s="56"/>
      <c r="O546" s="57"/>
      <c r="P546" s="58"/>
      <c r="Q546" s="56"/>
      <c r="R546" s="56"/>
      <c r="S546" s="56"/>
      <c r="T546" s="59" t="s">
        <v>3</v>
      </c>
      <c r="U546" s="56"/>
      <c r="V546" s="56"/>
      <c r="W546" s="60"/>
    </row>
    <row r="547" spans="6:25" s="47" customFormat="1" ht="10.5" outlineLevel="3" x14ac:dyDescent="0.25">
      <c r="F547" s="48"/>
      <c r="G547" s="49"/>
      <c r="H547" s="50" t="str">
        <f>IF(AND(H546&lt;&gt;"Výkaz výměr:",I546=""),"Výkaz výměr:","")</f>
        <v/>
      </c>
      <c r="I547" s="51" t="s">
        <v>625</v>
      </c>
      <c r="J547" s="52"/>
      <c r="K547" s="53"/>
      <c r="L547" s="54"/>
      <c r="M547" s="55">
        <v>1.5</v>
      </c>
      <c r="N547" s="56"/>
      <c r="O547" s="57"/>
      <c r="P547" s="58"/>
      <c r="Q547" s="56"/>
      <c r="R547" s="56"/>
      <c r="S547" s="56"/>
      <c r="T547" s="59" t="s">
        <v>3</v>
      </c>
      <c r="U547" s="56"/>
      <c r="V547" s="56"/>
      <c r="W547" s="60"/>
    </row>
    <row r="548" spans="6:25" s="3" customFormat="1" ht="12.75" customHeight="1" outlineLevel="2" x14ac:dyDescent="0.25">
      <c r="F548" s="9"/>
      <c r="G548" s="10"/>
      <c r="H548" s="10"/>
      <c r="I548" s="11"/>
      <c r="J548" s="10"/>
      <c r="K548" s="12"/>
      <c r="L548" s="13"/>
      <c r="M548" s="12"/>
      <c r="N548" s="13"/>
      <c r="O548" s="14"/>
      <c r="P548" s="15"/>
      <c r="Q548" s="13"/>
      <c r="R548" s="13"/>
      <c r="S548" s="13"/>
      <c r="T548" s="16" t="s">
        <v>3</v>
      </c>
      <c r="U548" s="13"/>
      <c r="V548" s="13"/>
      <c r="W548" s="13"/>
    </row>
    <row r="549" spans="6:25" s="69" customFormat="1" ht="16.5" customHeight="1" outlineLevel="1" x14ac:dyDescent="0.3">
      <c r="F549" s="70"/>
      <c r="G549" s="71"/>
      <c r="H549" s="72"/>
      <c r="I549" s="72" t="s">
        <v>501</v>
      </c>
      <c r="J549" s="71"/>
      <c r="K549" s="73"/>
      <c r="L549" s="74"/>
      <c r="M549" s="73"/>
      <c r="N549" s="74"/>
      <c r="O549" s="75">
        <f>SUBTOTAL(9,O550:O579)</f>
        <v>58808.271999999997</v>
      </c>
      <c r="P549" s="76"/>
      <c r="Q549" s="75">
        <f>SUBTOTAL(9,Q550:Q579)</f>
        <v>0</v>
      </c>
      <c r="R549" s="74"/>
      <c r="S549" s="75">
        <f>SUBTOTAL(9,S550:S579)</f>
        <v>0</v>
      </c>
      <c r="T549" s="77"/>
      <c r="U549" s="75">
        <f>SUBTOTAL(9,U550:U579)</f>
        <v>12349.73712</v>
      </c>
      <c r="V549" s="75">
        <f>SUBTOTAL(9,V550:V579)</f>
        <v>71158.009120000002</v>
      </c>
      <c r="W549" s="78"/>
      <c r="Y549" s="75">
        <f>SUBTOTAL(9,Y550:Y579)</f>
        <v>5</v>
      </c>
    </row>
    <row r="550" spans="6:25" s="38" customFormat="1" ht="12" outlineLevel="2" x14ac:dyDescent="0.3">
      <c r="F550" s="30">
        <v>89</v>
      </c>
      <c r="G550" s="31" t="s">
        <v>0</v>
      </c>
      <c r="H550" s="32" t="s">
        <v>253</v>
      </c>
      <c r="I550" s="33" t="s">
        <v>1034</v>
      </c>
      <c r="J550" s="31" t="s">
        <v>9</v>
      </c>
      <c r="K550" s="34">
        <v>131.1</v>
      </c>
      <c r="L550" s="35">
        <v>0</v>
      </c>
      <c r="M550" s="34">
        <v>131.1</v>
      </c>
      <c r="N550" s="36">
        <v>29.2</v>
      </c>
      <c r="O550" s="37">
        <f>M550*N550</f>
        <v>3828.12</v>
      </c>
      <c r="P550" s="37">
        <v>0</v>
      </c>
      <c r="Q550" s="37">
        <f>M550*P550</f>
        <v>0</v>
      </c>
      <c r="R550" s="37"/>
      <c r="S550" s="37">
        <f>M550*R550</f>
        <v>0</v>
      </c>
      <c r="T550" s="37">
        <v>21</v>
      </c>
      <c r="U550" s="37">
        <f>O550*T550/100</f>
        <v>803.90520000000004</v>
      </c>
      <c r="V550" s="37">
        <f>U550+O550</f>
        <v>4632.0252</v>
      </c>
      <c r="W550" s="37" t="s">
        <v>1402</v>
      </c>
      <c r="X550" s="37"/>
      <c r="Y550" s="37">
        <v>1</v>
      </c>
    </row>
    <row r="551" spans="6:25" s="38" customFormat="1" ht="12" outlineLevel="2" x14ac:dyDescent="0.3">
      <c r="F551" s="39"/>
      <c r="G551" s="40"/>
      <c r="H551" s="191" t="s">
        <v>230</v>
      </c>
      <c r="I551" s="203"/>
      <c r="J551" s="203"/>
      <c r="K551" s="203"/>
      <c r="L551" s="203"/>
      <c r="M551" s="203"/>
      <c r="N551" s="203"/>
      <c r="O551" s="203"/>
      <c r="P551" s="42"/>
      <c r="Q551" s="43"/>
      <c r="R551" s="42"/>
      <c r="S551" s="43"/>
      <c r="T551" s="44"/>
      <c r="U551" s="44"/>
      <c r="V551" s="44"/>
      <c r="W551" s="45"/>
    </row>
    <row r="552" spans="6:25" s="38" customFormat="1" ht="6" customHeight="1" outlineLevel="2" x14ac:dyDescent="0.3">
      <c r="F552" s="39"/>
      <c r="G552" s="40"/>
      <c r="H552" s="41"/>
      <c r="I552" s="46"/>
      <c r="J552" s="46"/>
      <c r="K552" s="46"/>
      <c r="L552" s="46"/>
      <c r="M552" s="46"/>
      <c r="N552" s="46"/>
      <c r="O552" s="46"/>
      <c r="P552" s="42"/>
      <c r="Q552" s="43"/>
      <c r="R552" s="42"/>
      <c r="S552" s="43"/>
      <c r="T552" s="44"/>
      <c r="U552" s="44"/>
      <c r="V552" s="44"/>
      <c r="W552" s="45"/>
    </row>
    <row r="553" spans="6:25" s="47" customFormat="1" ht="10.5" outlineLevel="3" x14ac:dyDescent="0.25">
      <c r="F553" s="48"/>
      <c r="G553" s="49"/>
      <c r="H553" s="50" t="str">
        <f>IF(AND(H552&lt;&gt;"Výkaz výměr:",I552=""),"Výkaz výměr:","")</f>
        <v>Výkaz výměr:</v>
      </c>
      <c r="I553" s="51" t="s">
        <v>373</v>
      </c>
      <c r="J553" s="52"/>
      <c r="K553" s="53"/>
      <c r="L553" s="54"/>
      <c r="M553" s="55"/>
      <c r="N553" s="56"/>
      <c r="O553" s="57"/>
      <c r="P553" s="58"/>
      <c r="Q553" s="56"/>
      <c r="R553" s="56"/>
      <c r="S553" s="56"/>
      <c r="T553" s="59" t="s">
        <v>3</v>
      </c>
      <c r="U553" s="56"/>
      <c r="V553" s="56"/>
      <c r="W553" s="60"/>
    </row>
    <row r="554" spans="6:25" s="47" customFormat="1" ht="10.5" outlineLevel="3" x14ac:dyDescent="0.25">
      <c r="F554" s="48"/>
      <c r="G554" s="49"/>
      <c r="H554" s="50" t="str">
        <f>IF(AND(H553&lt;&gt;"Výkaz výměr:",I553=""),"Výkaz výměr:","")</f>
        <v/>
      </c>
      <c r="I554" s="51" t="s">
        <v>753</v>
      </c>
      <c r="J554" s="52"/>
      <c r="K554" s="53"/>
      <c r="L554" s="54"/>
      <c r="M554" s="55">
        <v>131.1</v>
      </c>
      <c r="N554" s="56"/>
      <c r="O554" s="57"/>
      <c r="P554" s="58"/>
      <c r="Q554" s="56"/>
      <c r="R554" s="56"/>
      <c r="S554" s="56"/>
      <c r="T554" s="59" t="s">
        <v>3</v>
      </c>
      <c r="U554" s="56"/>
      <c r="V554" s="56"/>
      <c r="W554" s="60"/>
    </row>
    <row r="555" spans="6:25" s="38" customFormat="1" ht="12" outlineLevel="2" x14ac:dyDescent="0.3">
      <c r="F555" s="30">
        <v>90</v>
      </c>
      <c r="G555" s="31" t="s">
        <v>0</v>
      </c>
      <c r="H555" s="32" t="s">
        <v>265</v>
      </c>
      <c r="I555" s="33" t="s">
        <v>1139</v>
      </c>
      <c r="J555" s="31" t="s">
        <v>9</v>
      </c>
      <c r="K555" s="34">
        <v>131.1</v>
      </c>
      <c r="L555" s="35">
        <v>0</v>
      </c>
      <c r="M555" s="34">
        <v>131.1</v>
      </c>
      <c r="N555" s="36">
        <v>54.3</v>
      </c>
      <c r="O555" s="37">
        <f>M555*N555</f>
        <v>7118.73</v>
      </c>
      <c r="P555" s="37">
        <v>0</v>
      </c>
      <c r="Q555" s="37">
        <f>M555*P555</f>
        <v>0</v>
      </c>
      <c r="R555" s="37"/>
      <c r="S555" s="37">
        <f>M555*R555</f>
        <v>0</v>
      </c>
      <c r="T555" s="37">
        <v>21</v>
      </c>
      <c r="U555" s="37">
        <f>O555*T555/100</f>
        <v>1494.9332999999999</v>
      </c>
      <c r="V555" s="37">
        <f>U555+O555</f>
        <v>8613.6633000000002</v>
      </c>
      <c r="W555" s="37"/>
      <c r="X555" s="37"/>
      <c r="Y555" s="37">
        <v>1</v>
      </c>
    </row>
    <row r="556" spans="6:25" s="38" customFormat="1" ht="12" outlineLevel="2" x14ac:dyDescent="0.3">
      <c r="F556" s="39"/>
      <c r="G556" s="40"/>
      <c r="H556" s="191" t="s">
        <v>230</v>
      </c>
      <c r="I556" s="203"/>
      <c r="J556" s="203"/>
      <c r="K556" s="203"/>
      <c r="L556" s="203"/>
      <c r="M556" s="203"/>
      <c r="N556" s="203"/>
      <c r="O556" s="203"/>
      <c r="P556" s="42"/>
      <c r="Q556" s="43"/>
      <c r="R556" s="42"/>
      <c r="S556" s="43"/>
      <c r="T556" s="44"/>
      <c r="U556" s="44"/>
      <c r="V556" s="44"/>
      <c r="W556" s="45"/>
    </row>
    <row r="557" spans="6:25" s="38" customFormat="1" ht="6" customHeight="1" outlineLevel="2" x14ac:dyDescent="0.3">
      <c r="F557" s="39"/>
      <c r="G557" s="40"/>
      <c r="H557" s="41"/>
      <c r="I557" s="46"/>
      <c r="J557" s="46"/>
      <c r="K557" s="46"/>
      <c r="L557" s="46"/>
      <c r="M557" s="46"/>
      <c r="N557" s="46"/>
      <c r="O557" s="46"/>
      <c r="P557" s="42"/>
      <c r="Q557" s="43"/>
      <c r="R557" s="42"/>
      <c r="S557" s="43"/>
      <c r="T557" s="44"/>
      <c r="U557" s="44"/>
      <c r="V557" s="44"/>
      <c r="W557" s="45"/>
    </row>
    <row r="558" spans="6:25" s="47" customFormat="1" ht="10.5" outlineLevel="3" x14ac:dyDescent="0.25">
      <c r="F558" s="48"/>
      <c r="G558" s="49"/>
      <c r="H558" s="50" t="str">
        <f>IF(AND(H557&lt;&gt;"Výkaz výměr:",I557=""),"Výkaz výměr:","")</f>
        <v>Výkaz výměr:</v>
      </c>
      <c r="I558" s="51" t="s">
        <v>373</v>
      </c>
      <c r="J558" s="52"/>
      <c r="K558" s="53"/>
      <c r="L558" s="54"/>
      <c r="M558" s="55"/>
      <c r="N558" s="56"/>
      <c r="O558" s="57"/>
      <c r="P558" s="58"/>
      <c r="Q558" s="56"/>
      <c r="R558" s="56"/>
      <c r="S558" s="56"/>
      <c r="T558" s="59" t="s">
        <v>3</v>
      </c>
      <c r="U558" s="56"/>
      <c r="V558" s="56"/>
      <c r="W558" s="60"/>
    </row>
    <row r="559" spans="6:25" s="47" customFormat="1" ht="10.5" outlineLevel="3" x14ac:dyDescent="0.25">
      <c r="F559" s="48"/>
      <c r="G559" s="49"/>
      <c r="H559" s="50" t="str">
        <f>IF(AND(H558&lt;&gt;"Výkaz výměr:",I558=""),"Výkaz výměr:","")</f>
        <v/>
      </c>
      <c r="I559" s="51" t="s">
        <v>409</v>
      </c>
      <c r="J559" s="52"/>
      <c r="K559" s="53"/>
      <c r="L559" s="54"/>
      <c r="M559" s="55"/>
      <c r="N559" s="56"/>
      <c r="O559" s="57"/>
      <c r="P559" s="58"/>
      <c r="Q559" s="56"/>
      <c r="R559" s="56"/>
      <c r="S559" s="56"/>
      <c r="T559" s="59" t="s">
        <v>3</v>
      </c>
      <c r="U559" s="56"/>
      <c r="V559" s="56"/>
      <c r="W559" s="60"/>
    </row>
    <row r="560" spans="6:25" s="47" customFormat="1" ht="10.5" outlineLevel="3" x14ac:dyDescent="0.25">
      <c r="F560" s="48"/>
      <c r="G560" s="49"/>
      <c r="H560" s="50" t="str">
        <f>IF(AND(H559&lt;&gt;"Výkaz výměr:",I559=""),"Výkaz výměr:","")</f>
        <v/>
      </c>
      <c r="I560" s="51" t="s">
        <v>753</v>
      </c>
      <c r="J560" s="52"/>
      <c r="K560" s="53"/>
      <c r="L560" s="54"/>
      <c r="M560" s="55">
        <v>131.1</v>
      </c>
      <c r="N560" s="56"/>
      <c r="O560" s="57"/>
      <c r="P560" s="58"/>
      <c r="Q560" s="56"/>
      <c r="R560" s="56"/>
      <c r="S560" s="56"/>
      <c r="T560" s="59" t="s">
        <v>3</v>
      </c>
      <c r="U560" s="56"/>
      <c r="V560" s="56"/>
      <c r="W560" s="60"/>
    </row>
    <row r="561" spans="6:25" s="38" customFormat="1" ht="12" outlineLevel="2" x14ac:dyDescent="0.3">
      <c r="F561" s="30">
        <v>91</v>
      </c>
      <c r="G561" s="31" t="s">
        <v>0</v>
      </c>
      <c r="H561" s="32" t="s">
        <v>254</v>
      </c>
      <c r="I561" s="33" t="s">
        <v>743</v>
      </c>
      <c r="J561" s="31" t="s">
        <v>9</v>
      </c>
      <c r="K561" s="34">
        <v>284.58499999999998</v>
      </c>
      <c r="L561" s="35">
        <v>0</v>
      </c>
      <c r="M561" s="34">
        <v>284.58499999999998</v>
      </c>
      <c r="N561" s="36">
        <v>124</v>
      </c>
      <c r="O561" s="37">
        <f>M561*N561</f>
        <v>35288.54</v>
      </c>
      <c r="P561" s="37">
        <v>0</v>
      </c>
      <c r="Q561" s="37">
        <f>M561*P561</f>
        <v>0</v>
      </c>
      <c r="R561" s="37"/>
      <c r="S561" s="37">
        <f>M561*R561</f>
        <v>0</v>
      </c>
      <c r="T561" s="37">
        <v>21</v>
      </c>
      <c r="U561" s="37">
        <f>O561*T561/100</f>
        <v>7410.5933999999997</v>
      </c>
      <c r="V561" s="37">
        <f>U561+O561</f>
        <v>42699.133399999999</v>
      </c>
      <c r="W561" s="37"/>
      <c r="X561" s="37"/>
      <c r="Y561" s="37">
        <v>1</v>
      </c>
    </row>
    <row r="562" spans="6:25" s="38" customFormat="1" ht="12" outlineLevel="2" x14ac:dyDescent="0.3">
      <c r="F562" s="39"/>
      <c r="G562" s="40"/>
      <c r="H562" s="191" t="s">
        <v>230</v>
      </c>
      <c r="I562" s="203"/>
      <c r="J562" s="203"/>
      <c r="K562" s="203"/>
      <c r="L562" s="203"/>
      <c r="M562" s="203"/>
      <c r="N562" s="203"/>
      <c r="O562" s="203"/>
      <c r="P562" s="42"/>
      <c r="Q562" s="43"/>
      <c r="R562" s="42"/>
      <c r="S562" s="43"/>
      <c r="T562" s="44"/>
      <c r="U562" s="44"/>
      <c r="V562" s="44"/>
      <c r="W562" s="45"/>
    </row>
    <row r="563" spans="6:25" s="38" customFormat="1" ht="6" customHeight="1" outlineLevel="2" x14ac:dyDescent="0.3">
      <c r="F563" s="39"/>
      <c r="G563" s="40"/>
      <c r="H563" s="41"/>
      <c r="I563" s="46"/>
      <c r="J563" s="46"/>
      <c r="K563" s="46"/>
      <c r="L563" s="46"/>
      <c r="M563" s="46"/>
      <c r="N563" s="46"/>
      <c r="O563" s="46"/>
      <c r="P563" s="42"/>
      <c r="Q563" s="43"/>
      <c r="R563" s="42"/>
      <c r="S563" s="43"/>
      <c r="T563" s="44"/>
      <c r="U563" s="44"/>
      <c r="V563" s="44"/>
      <c r="W563" s="45"/>
    </row>
    <row r="564" spans="6:25" s="47" customFormat="1" ht="10.5" outlineLevel="3" x14ac:dyDescent="0.25">
      <c r="F564" s="48"/>
      <c r="G564" s="49"/>
      <c r="H564" s="50" t="str">
        <f>IF(AND(H563&lt;&gt;"Výkaz výměr:",I563=""),"Výkaz výměr:","")</f>
        <v>Výkaz výměr:</v>
      </c>
      <c r="I564" s="51" t="s">
        <v>956</v>
      </c>
      <c r="J564" s="52"/>
      <c r="K564" s="53"/>
      <c r="L564" s="54"/>
      <c r="M564" s="55"/>
      <c r="N564" s="56"/>
      <c r="O564" s="57"/>
      <c r="P564" s="58"/>
      <c r="Q564" s="56"/>
      <c r="R564" s="56"/>
      <c r="S564" s="56"/>
      <c r="T564" s="59" t="s">
        <v>3</v>
      </c>
      <c r="U564" s="56"/>
      <c r="V564" s="56"/>
      <c r="W564" s="60"/>
    </row>
    <row r="565" spans="6:25" s="47" customFormat="1" ht="10.5" outlineLevel="3" x14ac:dyDescent="0.25">
      <c r="F565" s="48"/>
      <c r="G565" s="49"/>
      <c r="H565" s="50" t="str">
        <f>IF(AND(H564&lt;&gt;"Výkaz výměr:",I564=""),"Výkaz výměr:","")</f>
        <v/>
      </c>
      <c r="I565" s="51" t="s">
        <v>445</v>
      </c>
      <c r="J565" s="52"/>
      <c r="K565" s="53"/>
      <c r="L565" s="54"/>
      <c r="M565" s="55"/>
      <c r="N565" s="56"/>
      <c r="O565" s="57"/>
      <c r="P565" s="58"/>
      <c r="Q565" s="56"/>
      <c r="R565" s="56"/>
      <c r="S565" s="56"/>
      <c r="T565" s="59" t="s">
        <v>3</v>
      </c>
      <c r="U565" s="56"/>
      <c r="V565" s="56"/>
      <c r="W565" s="60"/>
    </row>
    <row r="566" spans="6:25" s="47" customFormat="1" ht="10.5" outlineLevel="3" x14ac:dyDescent="0.25">
      <c r="F566" s="48"/>
      <c r="G566" s="49"/>
      <c r="H566" s="50" t="str">
        <f>IF(AND(H565&lt;&gt;"Výkaz výměr:",I565=""),"Výkaz výměr:","")</f>
        <v/>
      </c>
      <c r="I566" s="51" t="s">
        <v>904</v>
      </c>
      <c r="J566" s="52"/>
      <c r="K566" s="53"/>
      <c r="L566" s="54"/>
      <c r="M566" s="55">
        <v>284.58499999999998</v>
      </c>
      <c r="N566" s="56"/>
      <c r="O566" s="57"/>
      <c r="P566" s="58"/>
      <c r="Q566" s="56"/>
      <c r="R566" s="56"/>
      <c r="S566" s="56"/>
      <c r="T566" s="59" t="s">
        <v>3</v>
      </c>
      <c r="U566" s="56"/>
      <c r="V566" s="56"/>
      <c r="W566" s="60"/>
    </row>
    <row r="567" spans="6:25" s="38" customFormat="1" ht="12" outlineLevel="2" x14ac:dyDescent="0.3">
      <c r="F567" s="30">
        <v>92</v>
      </c>
      <c r="G567" s="31" t="s">
        <v>0</v>
      </c>
      <c r="H567" s="32" t="s">
        <v>255</v>
      </c>
      <c r="I567" s="33" t="s">
        <v>1252</v>
      </c>
      <c r="J567" s="31" t="s">
        <v>9</v>
      </c>
      <c r="K567" s="34">
        <v>85.376000000000005</v>
      </c>
      <c r="L567" s="35">
        <v>0</v>
      </c>
      <c r="M567" s="34">
        <v>85.376000000000005</v>
      </c>
      <c r="N567" s="36">
        <v>22</v>
      </c>
      <c r="O567" s="37">
        <f>M567*N567</f>
        <v>1878.2720000000002</v>
      </c>
      <c r="P567" s="37">
        <v>0</v>
      </c>
      <c r="Q567" s="37">
        <f>M567*P567</f>
        <v>0</v>
      </c>
      <c r="R567" s="37"/>
      <c r="S567" s="37">
        <f>M567*R567</f>
        <v>0</v>
      </c>
      <c r="T567" s="37">
        <v>21</v>
      </c>
      <c r="U567" s="37">
        <f>O567*T567/100</f>
        <v>394.43712000000005</v>
      </c>
      <c r="V567" s="37">
        <f>U567+O567</f>
        <v>2272.7091200000004</v>
      </c>
      <c r="W567" s="37" t="s">
        <v>1370</v>
      </c>
      <c r="X567" s="37"/>
      <c r="Y567" s="37">
        <v>1</v>
      </c>
    </row>
    <row r="568" spans="6:25" s="38" customFormat="1" ht="12" outlineLevel="2" x14ac:dyDescent="0.3">
      <c r="F568" s="39"/>
      <c r="G568" s="40"/>
      <c r="H568" s="191" t="s">
        <v>230</v>
      </c>
      <c r="I568" s="203"/>
      <c r="J568" s="203"/>
      <c r="K568" s="203"/>
      <c r="L568" s="203"/>
      <c r="M568" s="203"/>
      <c r="N568" s="203"/>
      <c r="O568" s="203"/>
      <c r="P568" s="42"/>
      <c r="Q568" s="43"/>
      <c r="R568" s="42"/>
      <c r="S568" s="43"/>
      <c r="T568" s="44"/>
      <c r="U568" s="44"/>
      <c r="V568" s="44"/>
      <c r="W568" s="45"/>
    </row>
    <row r="569" spans="6:25" s="38" customFormat="1" ht="6" customHeight="1" outlineLevel="2" x14ac:dyDescent="0.3">
      <c r="F569" s="39"/>
      <c r="G569" s="40"/>
      <c r="H569" s="41"/>
      <c r="I569" s="46"/>
      <c r="J569" s="46"/>
      <c r="K569" s="46"/>
      <c r="L569" s="46"/>
      <c r="M569" s="46"/>
      <c r="N569" s="46"/>
      <c r="O569" s="46"/>
      <c r="P569" s="42"/>
      <c r="Q569" s="43"/>
      <c r="R569" s="42"/>
      <c r="S569" s="43"/>
      <c r="T569" s="44"/>
      <c r="U569" s="44"/>
      <c r="V569" s="44"/>
      <c r="W569" s="45"/>
    </row>
    <row r="570" spans="6:25" s="47" customFormat="1" ht="10.5" outlineLevel="3" x14ac:dyDescent="0.25">
      <c r="F570" s="48"/>
      <c r="G570" s="49"/>
      <c r="H570" s="50" t="str">
        <f>IF(AND(H569&lt;&gt;"Výkaz výměr:",I569=""),"Výkaz výměr:","")</f>
        <v>Výkaz výměr:</v>
      </c>
      <c r="I570" s="51" t="s">
        <v>985</v>
      </c>
      <c r="J570" s="52"/>
      <c r="K570" s="53"/>
      <c r="L570" s="54"/>
      <c r="M570" s="55"/>
      <c r="N570" s="56"/>
      <c r="O570" s="57"/>
      <c r="P570" s="58"/>
      <c r="Q570" s="56"/>
      <c r="R570" s="56"/>
      <c r="S570" s="56"/>
      <c r="T570" s="59" t="s">
        <v>3</v>
      </c>
      <c r="U570" s="56"/>
      <c r="V570" s="56"/>
      <c r="W570" s="60"/>
    </row>
    <row r="571" spans="6:25" s="47" customFormat="1" ht="10.5" outlineLevel="3" x14ac:dyDescent="0.25">
      <c r="F571" s="48"/>
      <c r="G571" s="49"/>
      <c r="H571" s="50" t="str">
        <f>IF(AND(H570&lt;&gt;"Výkaz výměr:",I570=""),"Výkaz výměr:","")</f>
        <v/>
      </c>
      <c r="I571" s="51" t="s">
        <v>518</v>
      </c>
      <c r="J571" s="52"/>
      <c r="K571" s="53"/>
      <c r="L571" s="54"/>
      <c r="M571" s="55"/>
      <c r="N571" s="56"/>
      <c r="O571" s="57"/>
      <c r="P571" s="58"/>
      <c r="Q571" s="56"/>
      <c r="R571" s="56"/>
      <c r="S571" s="56"/>
      <c r="T571" s="59" t="s">
        <v>3</v>
      </c>
      <c r="U571" s="56"/>
      <c r="V571" s="56"/>
      <c r="W571" s="60"/>
    </row>
    <row r="572" spans="6:25" s="47" customFormat="1" ht="10.5" outlineLevel="3" x14ac:dyDescent="0.25">
      <c r="F572" s="48"/>
      <c r="G572" s="49"/>
      <c r="H572" s="50" t="str">
        <f>IF(AND(H571&lt;&gt;"Výkaz výměr:",I571=""),"Výkaz výměr:","")</f>
        <v/>
      </c>
      <c r="I572" s="51" t="s">
        <v>872</v>
      </c>
      <c r="J572" s="52"/>
      <c r="K572" s="53"/>
      <c r="L572" s="54"/>
      <c r="M572" s="55">
        <v>85.376000000000005</v>
      </c>
      <c r="N572" s="56"/>
      <c r="O572" s="57"/>
      <c r="P572" s="58"/>
      <c r="Q572" s="56"/>
      <c r="R572" s="56"/>
      <c r="S572" s="56"/>
      <c r="T572" s="59" t="s">
        <v>3</v>
      </c>
      <c r="U572" s="56"/>
      <c r="V572" s="56"/>
      <c r="W572" s="60"/>
    </row>
    <row r="573" spans="6:25" s="38" customFormat="1" ht="12" outlineLevel="2" x14ac:dyDescent="0.3">
      <c r="F573" s="30">
        <v>93</v>
      </c>
      <c r="G573" s="31" t="s">
        <v>0</v>
      </c>
      <c r="H573" s="32" t="s">
        <v>252</v>
      </c>
      <c r="I573" s="33" t="s">
        <v>1237</v>
      </c>
      <c r="J573" s="31" t="s">
        <v>9</v>
      </c>
      <c r="K573" s="34">
        <v>32.31</v>
      </c>
      <c r="L573" s="35">
        <v>0</v>
      </c>
      <c r="M573" s="34">
        <v>32.31</v>
      </c>
      <c r="N573" s="36">
        <v>331</v>
      </c>
      <c r="O573" s="37">
        <f>M573*N573</f>
        <v>10694.61</v>
      </c>
      <c r="P573" s="37">
        <v>0</v>
      </c>
      <c r="Q573" s="37">
        <f>M573*P573</f>
        <v>0</v>
      </c>
      <c r="R573" s="37"/>
      <c r="S573" s="37">
        <f>M573*R573</f>
        <v>0</v>
      </c>
      <c r="T573" s="37">
        <v>21</v>
      </c>
      <c r="U573" s="37">
        <f>O573*T573/100</f>
        <v>2245.8681000000001</v>
      </c>
      <c r="V573" s="37">
        <f>U573+O573</f>
        <v>12940.4781</v>
      </c>
      <c r="W573" s="37" t="s">
        <v>1316</v>
      </c>
      <c r="X573" s="37"/>
      <c r="Y573" s="37">
        <v>1</v>
      </c>
    </row>
    <row r="574" spans="6:25" s="38" customFormat="1" ht="12" outlineLevel="2" x14ac:dyDescent="0.3">
      <c r="F574" s="39"/>
      <c r="G574" s="40"/>
      <c r="H574" s="191" t="s">
        <v>230</v>
      </c>
      <c r="I574" s="203"/>
      <c r="J574" s="203"/>
      <c r="K574" s="203"/>
      <c r="L574" s="203"/>
      <c r="M574" s="203"/>
      <c r="N574" s="203"/>
      <c r="O574" s="203"/>
      <c r="P574" s="42"/>
      <c r="Q574" s="43"/>
      <c r="R574" s="42"/>
      <c r="S574" s="43"/>
      <c r="T574" s="44"/>
      <c r="U574" s="44"/>
      <c r="V574" s="44"/>
      <c r="W574" s="45"/>
    </row>
    <row r="575" spans="6:25" s="38" customFormat="1" ht="6" customHeight="1" outlineLevel="2" x14ac:dyDescent="0.3">
      <c r="F575" s="39"/>
      <c r="G575" s="40"/>
      <c r="H575" s="41"/>
      <c r="I575" s="46"/>
      <c r="J575" s="46"/>
      <c r="K575" s="46"/>
      <c r="L575" s="46"/>
      <c r="M575" s="46"/>
      <c r="N575" s="46"/>
      <c r="O575" s="46"/>
      <c r="P575" s="42"/>
      <c r="Q575" s="43"/>
      <c r="R575" s="42"/>
      <c r="S575" s="43"/>
      <c r="T575" s="44"/>
      <c r="U575" s="44"/>
      <c r="V575" s="44"/>
      <c r="W575" s="45"/>
    </row>
    <row r="576" spans="6:25" s="47" customFormat="1" ht="10.5" outlineLevel="3" x14ac:dyDescent="0.25">
      <c r="F576" s="48"/>
      <c r="G576" s="49"/>
      <c r="H576" s="50" t="str">
        <f>IF(AND(H575&lt;&gt;"Výkaz výměr:",I575=""),"Výkaz výměr:","")</f>
        <v>Výkaz výměr:</v>
      </c>
      <c r="I576" s="51" t="s">
        <v>491</v>
      </c>
      <c r="J576" s="52"/>
      <c r="K576" s="53"/>
      <c r="L576" s="54"/>
      <c r="M576" s="55"/>
      <c r="N576" s="56"/>
      <c r="O576" s="57"/>
      <c r="P576" s="58"/>
      <c r="Q576" s="56"/>
      <c r="R576" s="56"/>
      <c r="S576" s="56"/>
      <c r="T576" s="59" t="s">
        <v>3</v>
      </c>
      <c r="U576" s="56"/>
      <c r="V576" s="56"/>
      <c r="W576" s="60"/>
    </row>
    <row r="577" spans="6:25" s="47" customFormat="1" ht="10.5" outlineLevel="3" x14ac:dyDescent="0.25">
      <c r="F577" s="48"/>
      <c r="G577" s="49"/>
      <c r="H577" s="50" t="str">
        <f>IF(AND(H576&lt;&gt;"Výkaz výměr:",I576=""),"Výkaz výměr:","")</f>
        <v/>
      </c>
      <c r="I577" s="51" t="s">
        <v>475</v>
      </c>
      <c r="J577" s="52"/>
      <c r="K577" s="53"/>
      <c r="L577" s="54"/>
      <c r="M577" s="55"/>
      <c r="N577" s="56"/>
      <c r="O577" s="57"/>
      <c r="P577" s="58"/>
      <c r="Q577" s="56"/>
      <c r="R577" s="56"/>
      <c r="S577" s="56"/>
      <c r="T577" s="59" t="s">
        <v>3</v>
      </c>
      <c r="U577" s="56"/>
      <c r="V577" s="56"/>
      <c r="W577" s="60"/>
    </row>
    <row r="578" spans="6:25" s="47" customFormat="1" ht="10.5" outlineLevel="3" x14ac:dyDescent="0.25">
      <c r="F578" s="48"/>
      <c r="G578" s="49"/>
      <c r="H578" s="50" t="str">
        <f>IF(AND(H577&lt;&gt;"Výkaz výměr:",I577=""),"Výkaz výměr:","")</f>
        <v/>
      </c>
      <c r="I578" s="51" t="s">
        <v>782</v>
      </c>
      <c r="J578" s="52"/>
      <c r="K578" s="53"/>
      <c r="L578" s="54"/>
      <c r="M578" s="55">
        <v>32.31</v>
      </c>
      <c r="N578" s="56"/>
      <c r="O578" s="57"/>
      <c r="P578" s="58"/>
      <c r="Q578" s="56"/>
      <c r="R578" s="56"/>
      <c r="S578" s="56"/>
      <c r="T578" s="59" t="s">
        <v>3</v>
      </c>
      <c r="U578" s="56"/>
      <c r="V578" s="56"/>
      <c r="W578" s="60"/>
    </row>
    <row r="579" spans="6:25" s="3" customFormat="1" ht="12.75" customHeight="1" outlineLevel="2" x14ac:dyDescent="0.25">
      <c r="F579" s="9"/>
      <c r="G579" s="10"/>
      <c r="H579" s="10"/>
      <c r="I579" s="11"/>
      <c r="J579" s="10"/>
      <c r="K579" s="12"/>
      <c r="L579" s="13"/>
      <c r="M579" s="12"/>
      <c r="N579" s="13"/>
      <c r="O579" s="14"/>
      <c r="P579" s="15"/>
      <c r="Q579" s="13"/>
      <c r="R579" s="13"/>
      <c r="S579" s="13"/>
      <c r="T579" s="16" t="s">
        <v>3</v>
      </c>
      <c r="U579" s="13"/>
      <c r="V579" s="13"/>
      <c r="W579" s="13"/>
    </row>
    <row r="580" spans="6:25" s="69" customFormat="1" ht="16.5" customHeight="1" outlineLevel="1" x14ac:dyDescent="0.3">
      <c r="F580" s="70"/>
      <c r="G580" s="71"/>
      <c r="H580" s="72"/>
      <c r="I580" s="72" t="s">
        <v>456</v>
      </c>
      <c r="J580" s="71"/>
      <c r="K580" s="73"/>
      <c r="L580" s="74"/>
      <c r="M580" s="73"/>
      <c r="N580" s="74"/>
      <c r="O580" s="75">
        <f>SUBTOTAL(9,O581:O593)</f>
        <v>1202.1199999999999</v>
      </c>
      <c r="P580" s="76"/>
      <c r="Q580" s="75">
        <f>SUBTOTAL(9,Q581:Q593)</f>
        <v>0</v>
      </c>
      <c r="R580" s="74"/>
      <c r="S580" s="75">
        <f>SUBTOTAL(9,S581:S593)</f>
        <v>0</v>
      </c>
      <c r="T580" s="77"/>
      <c r="U580" s="75">
        <f>SUBTOTAL(9,U581:U593)</f>
        <v>252.4452</v>
      </c>
      <c r="V580" s="75">
        <f>SUBTOTAL(9,V581:V593)</f>
        <v>1454.5652</v>
      </c>
      <c r="W580" s="78"/>
      <c r="Y580" s="75">
        <f>SUBTOTAL(9,Y581:Y593)</f>
        <v>2</v>
      </c>
    </row>
    <row r="581" spans="6:25" s="38" customFormat="1" ht="12" outlineLevel="2" x14ac:dyDescent="0.3">
      <c r="F581" s="30">
        <v>94</v>
      </c>
      <c r="G581" s="31" t="s">
        <v>0</v>
      </c>
      <c r="H581" s="32" t="s">
        <v>259</v>
      </c>
      <c r="I581" s="33" t="s">
        <v>1187</v>
      </c>
      <c r="J581" s="31" t="s">
        <v>9</v>
      </c>
      <c r="K581" s="34">
        <v>2</v>
      </c>
      <c r="L581" s="35">
        <v>0</v>
      </c>
      <c r="M581" s="34">
        <v>2</v>
      </c>
      <c r="N581" s="36">
        <v>595</v>
      </c>
      <c r="O581" s="37">
        <f>M581*N581</f>
        <v>1190</v>
      </c>
      <c r="P581" s="37">
        <v>0</v>
      </c>
      <c r="Q581" s="37">
        <f>M581*P581</f>
        <v>0</v>
      </c>
      <c r="R581" s="37"/>
      <c r="S581" s="37">
        <f>M581*R581</f>
        <v>0</v>
      </c>
      <c r="T581" s="37">
        <v>21</v>
      </c>
      <c r="U581" s="37">
        <f>O581*T581/100</f>
        <v>249.9</v>
      </c>
      <c r="V581" s="37">
        <f>U581+O581</f>
        <v>1439.9</v>
      </c>
      <c r="W581" s="37"/>
      <c r="X581" s="37"/>
      <c r="Y581" s="37">
        <v>1</v>
      </c>
    </row>
    <row r="582" spans="6:25" s="38" customFormat="1" ht="12" outlineLevel="2" x14ac:dyDescent="0.3">
      <c r="F582" s="39"/>
      <c r="G582" s="40"/>
      <c r="H582" s="191" t="s">
        <v>230</v>
      </c>
      <c r="I582" s="203"/>
      <c r="J582" s="203"/>
      <c r="K582" s="203"/>
      <c r="L582" s="203"/>
      <c r="M582" s="203"/>
      <c r="N582" s="203"/>
      <c r="O582" s="203"/>
      <c r="P582" s="42"/>
      <c r="Q582" s="43"/>
      <c r="R582" s="42"/>
      <c r="S582" s="43"/>
      <c r="T582" s="44"/>
      <c r="U582" s="44"/>
      <c r="V582" s="44"/>
      <c r="W582" s="45"/>
    </row>
    <row r="583" spans="6:25" s="38" customFormat="1" ht="6" customHeight="1" outlineLevel="2" x14ac:dyDescent="0.3">
      <c r="F583" s="39"/>
      <c r="G583" s="40"/>
      <c r="H583" s="41"/>
      <c r="I583" s="46"/>
      <c r="J583" s="46"/>
      <c r="K583" s="46"/>
      <c r="L583" s="46"/>
      <c r="M583" s="46"/>
      <c r="N583" s="46"/>
      <c r="O583" s="46"/>
      <c r="P583" s="42"/>
      <c r="Q583" s="43"/>
      <c r="R583" s="42"/>
      <c r="S583" s="43"/>
      <c r="T583" s="44"/>
      <c r="U583" s="44"/>
      <c r="V583" s="44"/>
      <c r="W583" s="45"/>
    </row>
    <row r="584" spans="6:25" s="47" customFormat="1" ht="10.5" outlineLevel="3" x14ac:dyDescent="0.25">
      <c r="F584" s="48"/>
      <c r="G584" s="49"/>
      <c r="H584" s="50" t="str">
        <f>IF(AND(H583&lt;&gt;"Výkaz výměr:",I583=""),"Výkaz výměr:","")</f>
        <v>Výkaz výměr:</v>
      </c>
      <c r="I584" s="51" t="s">
        <v>527</v>
      </c>
      <c r="J584" s="52"/>
      <c r="K584" s="53"/>
      <c r="L584" s="54"/>
      <c r="M584" s="55"/>
      <c r="N584" s="56"/>
      <c r="O584" s="57"/>
      <c r="P584" s="58"/>
      <c r="Q584" s="56"/>
      <c r="R584" s="56"/>
      <c r="S584" s="56"/>
      <c r="T584" s="59" t="s">
        <v>3</v>
      </c>
      <c r="U584" s="56"/>
      <c r="V584" s="56"/>
      <c r="W584" s="60"/>
    </row>
    <row r="585" spans="6:25" s="47" customFormat="1" ht="10.5" outlineLevel="3" x14ac:dyDescent="0.25">
      <c r="F585" s="48"/>
      <c r="G585" s="49"/>
      <c r="H585" s="50" t="str">
        <f>IF(AND(H584&lt;&gt;"Výkaz výměr:",I584=""),"Výkaz výměr:","")</f>
        <v/>
      </c>
      <c r="I585" s="51" t="s">
        <v>538</v>
      </c>
      <c r="J585" s="52"/>
      <c r="K585" s="53"/>
      <c r="L585" s="54"/>
      <c r="M585" s="55"/>
      <c r="N585" s="56"/>
      <c r="O585" s="57"/>
      <c r="P585" s="58"/>
      <c r="Q585" s="56"/>
      <c r="R585" s="56"/>
      <c r="S585" s="56"/>
      <c r="T585" s="59" t="s">
        <v>3</v>
      </c>
      <c r="U585" s="56"/>
      <c r="V585" s="56"/>
      <c r="W585" s="60"/>
    </row>
    <row r="586" spans="6:25" s="47" customFormat="1" ht="10.5" outlineLevel="3" x14ac:dyDescent="0.25">
      <c r="F586" s="48"/>
      <c r="G586" s="49"/>
      <c r="H586" s="50" t="str">
        <f>IF(AND(H585&lt;&gt;"Výkaz výměr:",I585=""),"Výkaz výměr:","")</f>
        <v/>
      </c>
      <c r="I586" s="51" t="s">
        <v>1037</v>
      </c>
      <c r="J586" s="52"/>
      <c r="K586" s="53"/>
      <c r="L586" s="54"/>
      <c r="M586" s="55"/>
      <c r="N586" s="56"/>
      <c r="O586" s="57"/>
      <c r="P586" s="58"/>
      <c r="Q586" s="56"/>
      <c r="R586" s="56"/>
      <c r="S586" s="56"/>
      <c r="T586" s="59" t="s">
        <v>3</v>
      </c>
      <c r="U586" s="56"/>
      <c r="V586" s="56"/>
      <c r="W586" s="60"/>
    </row>
    <row r="587" spans="6:25" s="47" customFormat="1" ht="10.5" outlineLevel="3" x14ac:dyDescent="0.25">
      <c r="F587" s="48"/>
      <c r="G587" s="49"/>
      <c r="H587" s="50" t="str">
        <f>IF(AND(H586&lt;&gt;"Výkaz výměr:",I586=""),"Výkaz výměr:","")</f>
        <v/>
      </c>
      <c r="I587" s="51" t="s">
        <v>557</v>
      </c>
      <c r="J587" s="52"/>
      <c r="K587" s="53"/>
      <c r="L587" s="54"/>
      <c r="M587" s="55">
        <v>2</v>
      </c>
      <c r="N587" s="56"/>
      <c r="O587" s="57"/>
      <c r="P587" s="58"/>
      <c r="Q587" s="56"/>
      <c r="R587" s="56"/>
      <c r="S587" s="56"/>
      <c r="T587" s="59" t="s">
        <v>3</v>
      </c>
      <c r="U587" s="56"/>
      <c r="V587" s="56"/>
      <c r="W587" s="60"/>
    </row>
    <row r="588" spans="6:25" s="38" customFormat="1" ht="12" outlineLevel="2" x14ac:dyDescent="0.3">
      <c r="F588" s="30">
        <v>95</v>
      </c>
      <c r="G588" s="31" t="s">
        <v>0</v>
      </c>
      <c r="H588" s="32" t="s">
        <v>256</v>
      </c>
      <c r="I588" s="33" t="s">
        <v>1251</v>
      </c>
      <c r="J588" s="31" t="s">
        <v>9</v>
      </c>
      <c r="K588" s="34">
        <v>0.6</v>
      </c>
      <c r="L588" s="35">
        <v>0</v>
      </c>
      <c r="M588" s="34">
        <v>0.6</v>
      </c>
      <c r="N588" s="36">
        <v>20.2</v>
      </c>
      <c r="O588" s="37">
        <f>M588*N588</f>
        <v>12.12</v>
      </c>
      <c r="P588" s="37">
        <v>0</v>
      </c>
      <c r="Q588" s="37">
        <f>M588*P588</f>
        <v>0</v>
      </c>
      <c r="R588" s="37"/>
      <c r="S588" s="37">
        <f>M588*R588</f>
        <v>0</v>
      </c>
      <c r="T588" s="37">
        <v>21</v>
      </c>
      <c r="U588" s="37">
        <f>O588*T588/100</f>
        <v>2.5451999999999999</v>
      </c>
      <c r="V588" s="37">
        <f>U588+O588</f>
        <v>14.665199999999999</v>
      </c>
      <c r="W588" s="37" t="s">
        <v>1370</v>
      </c>
      <c r="X588" s="37"/>
      <c r="Y588" s="37">
        <v>1</v>
      </c>
    </row>
    <row r="589" spans="6:25" s="38" customFormat="1" ht="12" outlineLevel="2" x14ac:dyDescent="0.3">
      <c r="F589" s="39"/>
      <c r="G589" s="40"/>
      <c r="H589" s="191" t="s">
        <v>230</v>
      </c>
      <c r="I589" s="203"/>
      <c r="J589" s="203"/>
      <c r="K589" s="203"/>
      <c r="L589" s="203"/>
      <c r="M589" s="203"/>
      <c r="N589" s="203"/>
      <c r="O589" s="203"/>
      <c r="P589" s="42"/>
      <c r="Q589" s="43"/>
      <c r="R589" s="42"/>
      <c r="S589" s="43"/>
      <c r="T589" s="44"/>
      <c r="U589" s="44"/>
      <c r="V589" s="44"/>
      <c r="W589" s="45"/>
    </row>
    <row r="590" spans="6:25" s="38" customFormat="1" ht="6" customHeight="1" outlineLevel="2" x14ac:dyDescent="0.3">
      <c r="F590" s="39"/>
      <c r="G590" s="40"/>
      <c r="H590" s="41"/>
      <c r="I590" s="46"/>
      <c r="J590" s="46"/>
      <c r="K590" s="46"/>
      <c r="L590" s="46"/>
      <c r="M590" s="46"/>
      <c r="N590" s="46"/>
      <c r="O590" s="46"/>
      <c r="P590" s="42"/>
      <c r="Q590" s="43"/>
      <c r="R590" s="42"/>
      <c r="S590" s="43"/>
      <c r="T590" s="44"/>
      <c r="U590" s="44"/>
      <c r="V590" s="44"/>
      <c r="W590" s="45"/>
    </row>
    <row r="591" spans="6:25" s="47" customFormat="1" ht="10.5" outlineLevel="3" x14ac:dyDescent="0.25">
      <c r="F591" s="48"/>
      <c r="G591" s="49"/>
      <c r="H591" s="50" t="str">
        <f>IF(AND(H590&lt;&gt;"Výkaz výměr:",I590=""),"Výkaz výměr:","")</f>
        <v>Výkaz výměr:</v>
      </c>
      <c r="I591" s="51" t="s">
        <v>675</v>
      </c>
      <c r="J591" s="52"/>
      <c r="K591" s="53"/>
      <c r="L591" s="54"/>
      <c r="M591" s="55"/>
      <c r="N591" s="56"/>
      <c r="O591" s="57"/>
      <c r="P591" s="58"/>
      <c r="Q591" s="56"/>
      <c r="R591" s="56"/>
      <c r="S591" s="56"/>
      <c r="T591" s="59" t="s">
        <v>3</v>
      </c>
      <c r="U591" s="56"/>
      <c r="V591" s="56"/>
      <c r="W591" s="60"/>
    </row>
    <row r="592" spans="6:25" s="47" customFormat="1" ht="10.5" outlineLevel="3" x14ac:dyDescent="0.25">
      <c r="F592" s="48"/>
      <c r="G592" s="49"/>
      <c r="H592" s="50" t="str">
        <f>IF(AND(H591&lt;&gt;"Výkaz výměr:",I591=""),"Výkaz výměr:","")</f>
        <v/>
      </c>
      <c r="I592" s="51" t="s">
        <v>622</v>
      </c>
      <c r="J592" s="52"/>
      <c r="K592" s="53"/>
      <c r="L592" s="54"/>
      <c r="M592" s="55">
        <v>0.6</v>
      </c>
      <c r="N592" s="56"/>
      <c r="O592" s="57"/>
      <c r="P592" s="58"/>
      <c r="Q592" s="56"/>
      <c r="R592" s="56"/>
      <c r="S592" s="56"/>
      <c r="T592" s="59" t="s">
        <v>3</v>
      </c>
      <c r="U592" s="56"/>
      <c r="V592" s="56"/>
      <c r="W592" s="60"/>
    </row>
    <row r="593" spans="6:25" s="3" customFormat="1" ht="12.75" customHeight="1" outlineLevel="2" x14ac:dyDescent="0.25">
      <c r="F593" s="9"/>
      <c r="G593" s="10"/>
      <c r="H593" s="10"/>
      <c r="I593" s="11"/>
      <c r="J593" s="10"/>
      <c r="K593" s="12"/>
      <c r="L593" s="13"/>
      <c r="M593" s="12"/>
      <c r="N593" s="13"/>
      <c r="O593" s="14"/>
      <c r="P593" s="15"/>
      <c r="Q593" s="13"/>
      <c r="R593" s="13"/>
      <c r="S593" s="13"/>
      <c r="T593" s="16" t="s">
        <v>3</v>
      </c>
      <c r="U593" s="13"/>
      <c r="V593" s="13"/>
      <c r="W593" s="13"/>
    </row>
    <row r="594" spans="6:25" s="69" customFormat="1" ht="16.5" customHeight="1" outlineLevel="1" x14ac:dyDescent="0.3">
      <c r="F594" s="70"/>
      <c r="G594" s="71"/>
      <c r="H594" s="72"/>
      <c r="I594" s="72" t="s">
        <v>835</v>
      </c>
      <c r="J594" s="71"/>
      <c r="K594" s="73"/>
      <c r="L594" s="74"/>
      <c r="M594" s="73"/>
      <c r="N594" s="74"/>
      <c r="O594" s="75">
        <f>SUBTOTAL(9,O595:O638)</f>
        <v>110459.59749999999</v>
      </c>
      <c r="P594" s="76"/>
      <c r="Q594" s="75">
        <f>SUBTOTAL(9,Q595:Q638)</f>
        <v>0</v>
      </c>
      <c r="R594" s="74"/>
      <c r="S594" s="75">
        <f>SUBTOTAL(9,S595:S638)</f>
        <v>0</v>
      </c>
      <c r="T594" s="77"/>
      <c r="U594" s="75">
        <f>SUBTOTAL(9,U595:U638)</f>
        <v>23196.515474999997</v>
      </c>
      <c r="V594" s="75">
        <f>SUBTOTAL(9,V595:V638)</f>
        <v>133656.112975</v>
      </c>
      <c r="W594" s="78"/>
      <c r="Y594" s="75">
        <f>SUBTOTAL(9,Y595:Y638)</f>
        <v>5</v>
      </c>
    </row>
    <row r="595" spans="6:25" s="38" customFormat="1" ht="12" outlineLevel="2" x14ac:dyDescent="0.3">
      <c r="F595" s="30">
        <v>96</v>
      </c>
      <c r="G595" s="31" t="s">
        <v>0</v>
      </c>
      <c r="H595" s="32" t="s">
        <v>264</v>
      </c>
      <c r="I595" s="33" t="s">
        <v>1231</v>
      </c>
      <c r="J595" s="31" t="s">
        <v>9</v>
      </c>
      <c r="K595" s="34">
        <v>286.58499999999998</v>
      </c>
      <c r="L595" s="35">
        <v>0</v>
      </c>
      <c r="M595" s="34">
        <v>286.58499999999998</v>
      </c>
      <c r="N595" s="36">
        <v>54.3</v>
      </c>
      <c r="O595" s="37">
        <f>M595*N595</f>
        <v>15561.565499999999</v>
      </c>
      <c r="P595" s="37">
        <v>0</v>
      </c>
      <c r="Q595" s="37">
        <f>M595*P595</f>
        <v>0</v>
      </c>
      <c r="R595" s="37"/>
      <c r="S595" s="37">
        <f>M595*R595</f>
        <v>0</v>
      </c>
      <c r="T595" s="37">
        <v>21</v>
      </c>
      <c r="U595" s="37">
        <f>O595*T595/100</f>
        <v>3267.9287549999995</v>
      </c>
      <c r="V595" s="37">
        <f>U595+O595</f>
        <v>18829.494254999998</v>
      </c>
      <c r="W595" s="37"/>
      <c r="X595" s="37"/>
      <c r="Y595" s="37">
        <v>1</v>
      </c>
    </row>
    <row r="596" spans="6:25" s="38" customFormat="1" ht="12" outlineLevel="2" x14ac:dyDescent="0.3">
      <c r="F596" s="39"/>
      <c r="G596" s="40"/>
      <c r="H596" s="191" t="s">
        <v>230</v>
      </c>
      <c r="I596" s="203"/>
      <c r="J596" s="203"/>
      <c r="K596" s="203"/>
      <c r="L596" s="203"/>
      <c r="M596" s="203"/>
      <c r="N596" s="203"/>
      <c r="O596" s="203"/>
      <c r="P596" s="42"/>
      <c r="Q596" s="43"/>
      <c r="R596" s="42"/>
      <c r="S596" s="43"/>
      <c r="T596" s="44"/>
      <c r="U596" s="44"/>
      <c r="V596" s="44"/>
      <c r="W596" s="45"/>
    </row>
    <row r="597" spans="6:25" s="38" customFormat="1" ht="6" customHeight="1" outlineLevel="2" x14ac:dyDescent="0.3">
      <c r="F597" s="39"/>
      <c r="G597" s="40"/>
      <c r="H597" s="41"/>
      <c r="I597" s="46"/>
      <c r="J597" s="46"/>
      <c r="K597" s="46"/>
      <c r="L597" s="46"/>
      <c r="M597" s="46"/>
      <c r="N597" s="46"/>
      <c r="O597" s="46"/>
      <c r="P597" s="42"/>
      <c r="Q597" s="43"/>
      <c r="R597" s="42"/>
      <c r="S597" s="43"/>
      <c r="T597" s="44"/>
      <c r="U597" s="44"/>
      <c r="V597" s="44"/>
      <c r="W597" s="45"/>
    </row>
    <row r="598" spans="6:25" s="47" customFormat="1" ht="10.5" outlineLevel="3" x14ac:dyDescent="0.25">
      <c r="F598" s="48"/>
      <c r="G598" s="49"/>
      <c r="H598" s="50" t="str">
        <f t="shared" ref="H598:H604" si="7">IF(AND(H597&lt;&gt;"Výkaz výměr:",I597=""),"Výkaz výměr:","")</f>
        <v>Výkaz výměr:</v>
      </c>
      <c r="I598" s="51" t="s">
        <v>956</v>
      </c>
      <c r="J598" s="52"/>
      <c r="K598" s="53"/>
      <c r="L598" s="54"/>
      <c r="M598" s="55"/>
      <c r="N598" s="56"/>
      <c r="O598" s="57"/>
      <c r="P598" s="58"/>
      <c r="Q598" s="56"/>
      <c r="R598" s="56"/>
      <c r="S598" s="56"/>
      <c r="T598" s="59" t="s">
        <v>3</v>
      </c>
      <c r="U598" s="56"/>
      <c r="V598" s="56"/>
      <c r="W598" s="60"/>
    </row>
    <row r="599" spans="6:25" s="47" customFormat="1" ht="10.5" outlineLevel="3" x14ac:dyDescent="0.25">
      <c r="F599" s="48"/>
      <c r="G599" s="49"/>
      <c r="H599" s="50" t="str">
        <f t="shared" si="7"/>
        <v/>
      </c>
      <c r="I599" s="51" t="s">
        <v>445</v>
      </c>
      <c r="J599" s="52"/>
      <c r="K599" s="53"/>
      <c r="L599" s="54"/>
      <c r="M599" s="55"/>
      <c r="N599" s="56"/>
      <c r="O599" s="57"/>
      <c r="P599" s="58"/>
      <c r="Q599" s="56"/>
      <c r="R599" s="56"/>
      <c r="S599" s="56"/>
      <c r="T599" s="59" t="s">
        <v>3</v>
      </c>
      <c r="U599" s="56"/>
      <c r="V599" s="56"/>
      <c r="W599" s="60"/>
    </row>
    <row r="600" spans="6:25" s="47" customFormat="1" ht="10.5" outlineLevel="3" x14ac:dyDescent="0.25">
      <c r="F600" s="48"/>
      <c r="G600" s="49"/>
      <c r="H600" s="50" t="str">
        <f t="shared" si="7"/>
        <v/>
      </c>
      <c r="I600" s="51" t="s">
        <v>527</v>
      </c>
      <c r="J600" s="52"/>
      <c r="K600" s="53"/>
      <c r="L600" s="54"/>
      <c r="M600" s="55"/>
      <c r="N600" s="56"/>
      <c r="O600" s="57"/>
      <c r="P600" s="58"/>
      <c r="Q600" s="56"/>
      <c r="R600" s="56"/>
      <c r="S600" s="56"/>
      <c r="T600" s="59" t="s">
        <v>3</v>
      </c>
      <c r="U600" s="56"/>
      <c r="V600" s="56"/>
      <c r="W600" s="60"/>
    </row>
    <row r="601" spans="6:25" s="47" customFormat="1" ht="10.5" outlineLevel="3" x14ac:dyDescent="0.25">
      <c r="F601" s="48"/>
      <c r="G601" s="49"/>
      <c r="H601" s="50" t="str">
        <f t="shared" si="7"/>
        <v/>
      </c>
      <c r="I601" s="51" t="s">
        <v>538</v>
      </c>
      <c r="J601" s="52"/>
      <c r="K601" s="53"/>
      <c r="L601" s="54"/>
      <c r="M601" s="55"/>
      <c r="N601" s="56"/>
      <c r="O601" s="57"/>
      <c r="P601" s="58"/>
      <c r="Q601" s="56"/>
      <c r="R601" s="56"/>
      <c r="S601" s="56"/>
      <c r="T601" s="59" t="s">
        <v>3</v>
      </c>
      <c r="U601" s="56"/>
      <c r="V601" s="56"/>
      <c r="W601" s="60"/>
    </row>
    <row r="602" spans="6:25" s="47" customFormat="1" ht="10.5" outlineLevel="3" x14ac:dyDescent="0.25">
      <c r="F602" s="48"/>
      <c r="G602" s="49"/>
      <c r="H602" s="50" t="str">
        <f t="shared" si="7"/>
        <v/>
      </c>
      <c r="I602" s="51" t="s">
        <v>1037</v>
      </c>
      <c r="J602" s="52"/>
      <c r="K602" s="53"/>
      <c r="L602" s="54"/>
      <c r="M602" s="55"/>
      <c r="N602" s="56"/>
      <c r="O602" s="57"/>
      <c r="P602" s="58"/>
      <c r="Q602" s="56"/>
      <c r="R602" s="56"/>
      <c r="S602" s="56"/>
      <c r="T602" s="59" t="s">
        <v>3</v>
      </c>
      <c r="U602" s="56"/>
      <c r="V602" s="56"/>
      <c r="W602" s="60"/>
    </row>
    <row r="603" spans="6:25" s="47" customFormat="1" ht="10.5" outlineLevel="3" x14ac:dyDescent="0.25">
      <c r="F603" s="48"/>
      <c r="G603" s="49"/>
      <c r="H603" s="50" t="str">
        <f t="shared" si="7"/>
        <v/>
      </c>
      <c r="I603" s="51" t="s">
        <v>539</v>
      </c>
      <c r="J603" s="52"/>
      <c r="K603" s="53"/>
      <c r="L603" s="54"/>
      <c r="M603" s="55"/>
      <c r="N603" s="56"/>
      <c r="O603" s="57"/>
      <c r="P603" s="58"/>
      <c r="Q603" s="56"/>
      <c r="R603" s="56"/>
      <c r="S603" s="56"/>
      <c r="T603" s="59" t="s">
        <v>3</v>
      </c>
      <c r="U603" s="56"/>
      <c r="V603" s="56"/>
      <c r="W603" s="60"/>
    </row>
    <row r="604" spans="6:25" s="47" customFormat="1" ht="10.5" outlineLevel="3" x14ac:dyDescent="0.25">
      <c r="F604" s="48"/>
      <c r="G604" s="49"/>
      <c r="H604" s="50" t="str">
        <f t="shared" si="7"/>
        <v/>
      </c>
      <c r="I604" s="51" t="s">
        <v>905</v>
      </c>
      <c r="J604" s="52"/>
      <c r="K604" s="53"/>
      <c r="L604" s="54"/>
      <c r="M604" s="55">
        <v>286.58499999999998</v>
      </c>
      <c r="N604" s="56"/>
      <c r="O604" s="57"/>
      <c r="P604" s="58"/>
      <c r="Q604" s="56"/>
      <c r="R604" s="56"/>
      <c r="S604" s="56"/>
      <c r="T604" s="59" t="s">
        <v>3</v>
      </c>
      <c r="U604" s="56"/>
      <c r="V604" s="56"/>
      <c r="W604" s="60"/>
    </row>
    <row r="605" spans="6:25" s="38" customFormat="1" ht="12" outlineLevel="2" x14ac:dyDescent="0.3">
      <c r="F605" s="30">
        <v>97</v>
      </c>
      <c r="G605" s="31" t="s">
        <v>0</v>
      </c>
      <c r="H605" s="32" t="s">
        <v>260</v>
      </c>
      <c r="I605" s="33" t="s">
        <v>1224</v>
      </c>
      <c r="J605" s="31" t="s">
        <v>9</v>
      </c>
      <c r="K605" s="34">
        <v>286.58499999999998</v>
      </c>
      <c r="L605" s="35">
        <v>0</v>
      </c>
      <c r="M605" s="34">
        <v>286.58499999999998</v>
      </c>
      <c r="N605" s="36">
        <v>72.400000000000006</v>
      </c>
      <c r="O605" s="37">
        <f>M605*N605</f>
        <v>20748.754000000001</v>
      </c>
      <c r="P605" s="37">
        <v>0</v>
      </c>
      <c r="Q605" s="37">
        <f>M605*P605</f>
        <v>0</v>
      </c>
      <c r="R605" s="37"/>
      <c r="S605" s="37">
        <f>M605*R605</f>
        <v>0</v>
      </c>
      <c r="T605" s="37">
        <v>21</v>
      </c>
      <c r="U605" s="37">
        <f>O605*T605/100</f>
        <v>4357.2383399999999</v>
      </c>
      <c r="V605" s="37">
        <f>U605+O605</f>
        <v>25105.992340000001</v>
      </c>
      <c r="W605" s="37"/>
      <c r="X605" s="37"/>
      <c r="Y605" s="37">
        <v>1</v>
      </c>
    </row>
    <row r="606" spans="6:25" s="38" customFormat="1" ht="12" outlineLevel="2" x14ac:dyDescent="0.3">
      <c r="F606" s="39"/>
      <c r="G606" s="40"/>
      <c r="H606" s="191" t="s">
        <v>230</v>
      </c>
      <c r="I606" s="203"/>
      <c r="J606" s="203"/>
      <c r="K606" s="203"/>
      <c r="L606" s="203"/>
      <c r="M606" s="203"/>
      <c r="N606" s="203"/>
      <c r="O606" s="203"/>
      <c r="P606" s="42"/>
      <c r="Q606" s="43"/>
      <c r="R606" s="42"/>
      <c r="S606" s="43"/>
      <c r="T606" s="44"/>
      <c r="U606" s="44"/>
      <c r="V606" s="44"/>
      <c r="W606" s="45"/>
    </row>
    <row r="607" spans="6:25" s="38" customFormat="1" ht="6" customHeight="1" outlineLevel="2" x14ac:dyDescent="0.3">
      <c r="F607" s="39"/>
      <c r="G607" s="40"/>
      <c r="H607" s="41"/>
      <c r="I607" s="46"/>
      <c r="J607" s="46"/>
      <c r="K607" s="46"/>
      <c r="L607" s="46"/>
      <c r="M607" s="46"/>
      <c r="N607" s="46"/>
      <c r="O607" s="46"/>
      <c r="P607" s="42"/>
      <c r="Q607" s="43"/>
      <c r="R607" s="42"/>
      <c r="S607" s="43"/>
      <c r="T607" s="44"/>
      <c r="U607" s="44"/>
      <c r="V607" s="44"/>
      <c r="W607" s="45"/>
    </row>
    <row r="608" spans="6:25" s="47" customFormat="1" ht="10.5" outlineLevel="3" x14ac:dyDescent="0.25">
      <c r="F608" s="48"/>
      <c r="G608" s="49"/>
      <c r="H608" s="50" t="str">
        <f t="shared" ref="H608:H615" si="8">IF(AND(H607&lt;&gt;"Výkaz výměr:",I607=""),"Výkaz výměr:","")</f>
        <v>Výkaz výměr:</v>
      </c>
      <c r="I608" s="51" t="s">
        <v>878</v>
      </c>
      <c r="J608" s="52"/>
      <c r="K608" s="53"/>
      <c r="L608" s="54"/>
      <c r="M608" s="55"/>
      <c r="N608" s="56"/>
      <c r="O608" s="57"/>
      <c r="P608" s="58"/>
      <c r="Q608" s="56"/>
      <c r="R608" s="56"/>
      <c r="S608" s="56"/>
      <c r="T608" s="59" t="s">
        <v>3</v>
      </c>
      <c r="U608" s="56"/>
      <c r="V608" s="56"/>
      <c r="W608" s="60"/>
    </row>
    <row r="609" spans="6:25" s="47" customFormat="1" ht="10.5" outlineLevel="3" x14ac:dyDescent="0.25">
      <c r="F609" s="48"/>
      <c r="G609" s="49"/>
      <c r="H609" s="50" t="str">
        <f t="shared" si="8"/>
        <v/>
      </c>
      <c r="I609" s="51" t="s">
        <v>956</v>
      </c>
      <c r="J609" s="52"/>
      <c r="K609" s="53"/>
      <c r="L609" s="54"/>
      <c r="M609" s="55"/>
      <c r="N609" s="56"/>
      <c r="O609" s="57"/>
      <c r="P609" s="58"/>
      <c r="Q609" s="56"/>
      <c r="R609" s="56"/>
      <c r="S609" s="56"/>
      <c r="T609" s="59" t="s">
        <v>3</v>
      </c>
      <c r="U609" s="56"/>
      <c r="V609" s="56"/>
      <c r="W609" s="60"/>
    </row>
    <row r="610" spans="6:25" s="47" customFormat="1" ht="10.5" outlineLevel="3" x14ac:dyDescent="0.25">
      <c r="F610" s="48"/>
      <c r="G610" s="49"/>
      <c r="H610" s="50" t="str">
        <f t="shared" si="8"/>
        <v/>
      </c>
      <c r="I610" s="51" t="s">
        <v>445</v>
      </c>
      <c r="J610" s="52"/>
      <c r="K610" s="53"/>
      <c r="L610" s="54"/>
      <c r="M610" s="55"/>
      <c r="N610" s="56"/>
      <c r="O610" s="57"/>
      <c r="P610" s="58"/>
      <c r="Q610" s="56"/>
      <c r="R610" s="56"/>
      <c r="S610" s="56"/>
      <c r="T610" s="59" t="s">
        <v>3</v>
      </c>
      <c r="U610" s="56"/>
      <c r="V610" s="56"/>
      <c r="W610" s="60"/>
    </row>
    <row r="611" spans="6:25" s="47" customFormat="1" ht="10.5" outlineLevel="3" x14ac:dyDescent="0.25">
      <c r="F611" s="48"/>
      <c r="G611" s="49"/>
      <c r="H611" s="50" t="str">
        <f t="shared" si="8"/>
        <v/>
      </c>
      <c r="I611" s="51" t="s">
        <v>527</v>
      </c>
      <c r="J611" s="52"/>
      <c r="K611" s="53"/>
      <c r="L611" s="54"/>
      <c r="M611" s="55"/>
      <c r="N611" s="56"/>
      <c r="O611" s="57"/>
      <c r="P611" s="58"/>
      <c r="Q611" s="56"/>
      <c r="R611" s="56"/>
      <c r="S611" s="56"/>
      <c r="T611" s="59" t="s">
        <v>3</v>
      </c>
      <c r="U611" s="56"/>
      <c r="V611" s="56"/>
      <c r="W611" s="60"/>
    </row>
    <row r="612" spans="6:25" s="47" customFormat="1" ht="10.5" outlineLevel="3" x14ac:dyDescent="0.25">
      <c r="F612" s="48"/>
      <c r="G612" s="49"/>
      <c r="H612" s="50" t="str">
        <f t="shared" si="8"/>
        <v/>
      </c>
      <c r="I612" s="51" t="s">
        <v>538</v>
      </c>
      <c r="J612" s="52"/>
      <c r="K612" s="53"/>
      <c r="L612" s="54"/>
      <c r="M612" s="55"/>
      <c r="N612" s="56"/>
      <c r="O612" s="57"/>
      <c r="P612" s="58"/>
      <c r="Q612" s="56"/>
      <c r="R612" s="56"/>
      <c r="S612" s="56"/>
      <c r="T612" s="59" t="s">
        <v>3</v>
      </c>
      <c r="U612" s="56"/>
      <c r="V612" s="56"/>
      <c r="W612" s="60"/>
    </row>
    <row r="613" spans="6:25" s="47" customFormat="1" ht="10.5" outlineLevel="3" x14ac:dyDescent="0.25">
      <c r="F613" s="48"/>
      <c r="G613" s="49"/>
      <c r="H613" s="50" t="str">
        <f t="shared" si="8"/>
        <v/>
      </c>
      <c r="I613" s="51" t="s">
        <v>1037</v>
      </c>
      <c r="J613" s="52"/>
      <c r="K613" s="53"/>
      <c r="L613" s="54"/>
      <c r="M613" s="55"/>
      <c r="N613" s="56"/>
      <c r="O613" s="57"/>
      <c r="P613" s="58"/>
      <c r="Q613" s="56"/>
      <c r="R613" s="56"/>
      <c r="S613" s="56"/>
      <c r="T613" s="59" t="s">
        <v>3</v>
      </c>
      <c r="U613" s="56"/>
      <c r="V613" s="56"/>
      <c r="W613" s="60"/>
    </row>
    <row r="614" spans="6:25" s="47" customFormat="1" ht="10.5" outlineLevel="3" x14ac:dyDescent="0.25">
      <c r="F614" s="48"/>
      <c r="G614" s="49"/>
      <c r="H614" s="50" t="str">
        <f t="shared" si="8"/>
        <v/>
      </c>
      <c r="I614" s="51" t="s">
        <v>539</v>
      </c>
      <c r="J614" s="52"/>
      <c r="K614" s="53"/>
      <c r="L614" s="54"/>
      <c r="M614" s="55"/>
      <c r="N614" s="56"/>
      <c r="O614" s="57"/>
      <c r="P614" s="58"/>
      <c r="Q614" s="56"/>
      <c r="R614" s="56"/>
      <c r="S614" s="56"/>
      <c r="T614" s="59" t="s">
        <v>3</v>
      </c>
      <c r="U614" s="56"/>
      <c r="V614" s="56"/>
      <c r="W614" s="60"/>
    </row>
    <row r="615" spans="6:25" s="47" customFormat="1" ht="10.5" outlineLevel="3" x14ac:dyDescent="0.25">
      <c r="F615" s="48"/>
      <c r="G615" s="49"/>
      <c r="H615" s="50" t="str">
        <f t="shared" si="8"/>
        <v/>
      </c>
      <c r="I615" s="51" t="s">
        <v>905</v>
      </c>
      <c r="J615" s="52"/>
      <c r="K615" s="53"/>
      <c r="L615" s="54"/>
      <c r="M615" s="55">
        <v>286.58499999999998</v>
      </c>
      <c r="N615" s="56"/>
      <c r="O615" s="57"/>
      <c r="P615" s="58"/>
      <c r="Q615" s="56"/>
      <c r="R615" s="56"/>
      <c r="S615" s="56"/>
      <c r="T615" s="59" t="s">
        <v>3</v>
      </c>
      <c r="U615" s="56"/>
      <c r="V615" s="56"/>
      <c r="W615" s="60"/>
    </row>
    <row r="616" spans="6:25" s="38" customFormat="1" ht="12" outlineLevel="2" x14ac:dyDescent="0.3">
      <c r="F616" s="30">
        <v>98</v>
      </c>
      <c r="G616" s="31" t="s">
        <v>0</v>
      </c>
      <c r="H616" s="32" t="s">
        <v>262</v>
      </c>
      <c r="I616" s="33" t="s">
        <v>1236</v>
      </c>
      <c r="J616" s="31" t="s">
        <v>9</v>
      </c>
      <c r="K616" s="34">
        <v>2579.2649999999999</v>
      </c>
      <c r="L616" s="35">
        <v>0</v>
      </c>
      <c r="M616" s="34">
        <v>2579.2649999999999</v>
      </c>
      <c r="N616" s="36">
        <v>17.2</v>
      </c>
      <c r="O616" s="37">
        <f>M616*N616</f>
        <v>44363.357999999993</v>
      </c>
      <c r="P616" s="37">
        <v>0</v>
      </c>
      <c r="Q616" s="37">
        <f>M616*P616</f>
        <v>0</v>
      </c>
      <c r="R616" s="37"/>
      <c r="S616" s="37">
        <f>M616*R616</f>
        <v>0</v>
      </c>
      <c r="T616" s="37">
        <v>21</v>
      </c>
      <c r="U616" s="37">
        <f>O616*T616/100</f>
        <v>9316.3051799999976</v>
      </c>
      <c r="V616" s="37">
        <f>U616+O616</f>
        <v>53679.663179999989</v>
      </c>
      <c r="W616" s="37" t="s">
        <v>1323</v>
      </c>
      <c r="X616" s="37"/>
      <c r="Y616" s="37">
        <v>1</v>
      </c>
    </row>
    <row r="617" spans="6:25" s="38" customFormat="1" ht="12" outlineLevel="2" x14ac:dyDescent="0.3">
      <c r="F617" s="39"/>
      <c r="G617" s="40"/>
      <c r="H617" s="191" t="s">
        <v>230</v>
      </c>
      <c r="I617" s="203"/>
      <c r="J617" s="203"/>
      <c r="K617" s="203"/>
      <c r="L617" s="203"/>
      <c r="M617" s="203"/>
      <c r="N617" s="203"/>
      <c r="O617" s="203"/>
      <c r="P617" s="42"/>
      <c r="Q617" s="43"/>
      <c r="R617" s="42"/>
      <c r="S617" s="43"/>
      <c r="T617" s="44"/>
      <c r="U617" s="44"/>
      <c r="V617" s="44"/>
      <c r="W617" s="45"/>
    </row>
    <row r="618" spans="6:25" s="38" customFormat="1" ht="6" customHeight="1" outlineLevel="2" x14ac:dyDescent="0.3">
      <c r="F618" s="39"/>
      <c r="G618" s="40"/>
      <c r="H618" s="41"/>
      <c r="I618" s="46"/>
      <c r="J618" s="46"/>
      <c r="K618" s="46"/>
      <c r="L618" s="46"/>
      <c r="M618" s="46"/>
      <c r="N618" s="46"/>
      <c r="O618" s="46"/>
      <c r="P618" s="42"/>
      <c r="Q618" s="43"/>
      <c r="R618" s="42"/>
      <c r="S618" s="43"/>
      <c r="T618" s="44"/>
      <c r="U618" s="44"/>
      <c r="V618" s="44"/>
      <c r="W618" s="45"/>
    </row>
    <row r="619" spans="6:25" s="47" customFormat="1" ht="10.5" outlineLevel="3" x14ac:dyDescent="0.25">
      <c r="F619" s="48"/>
      <c r="G619" s="49"/>
      <c r="H619" s="50" t="str">
        <f t="shared" ref="H619:H627" si="9">IF(AND(H618&lt;&gt;"Výkaz výměr:",I618=""),"Výkaz výměr:","")</f>
        <v>Výkaz výměr:</v>
      </c>
      <c r="I619" s="51" t="s">
        <v>459</v>
      </c>
      <c r="J619" s="52"/>
      <c r="K619" s="53"/>
      <c r="L619" s="54"/>
      <c r="M619" s="55"/>
      <c r="N619" s="56"/>
      <c r="O619" s="57"/>
      <c r="P619" s="58"/>
      <c r="Q619" s="56"/>
      <c r="R619" s="56"/>
      <c r="S619" s="56"/>
      <c r="T619" s="59" t="s">
        <v>3</v>
      </c>
      <c r="U619" s="56"/>
      <c r="V619" s="56"/>
      <c r="W619" s="60"/>
    </row>
    <row r="620" spans="6:25" s="47" customFormat="1" ht="10.5" outlineLevel="3" x14ac:dyDescent="0.25">
      <c r="F620" s="48"/>
      <c r="G620" s="49"/>
      <c r="H620" s="50" t="str">
        <f t="shared" si="9"/>
        <v/>
      </c>
      <c r="I620" s="51" t="s">
        <v>1046</v>
      </c>
      <c r="J620" s="52"/>
      <c r="K620" s="53"/>
      <c r="L620" s="54"/>
      <c r="M620" s="55"/>
      <c r="N620" s="56"/>
      <c r="O620" s="57"/>
      <c r="P620" s="58"/>
      <c r="Q620" s="56"/>
      <c r="R620" s="56"/>
      <c r="S620" s="56"/>
      <c r="T620" s="59" t="s">
        <v>3</v>
      </c>
      <c r="U620" s="56"/>
      <c r="V620" s="56"/>
      <c r="W620" s="60"/>
    </row>
    <row r="621" spans="6:25" s="47" customFormat="1" ht="10.5" outlineLevel="3" x14ac:dyDescent="0.25">
      <c r="F621" s="48"/>
      <c r="G621" s="49"/>
      <c r="H621" s="50" t="str">
        <f t="shared" si="9"/>
        <v/>
      </c>
      <c r="I621" s="51" t="s">
        <v>1023</v>
      </c>
      <c r="J621" s="52"/>
      <c r="K621" s="53"/>
      <c r="L621" s="54"/>
      <c r="M621" s="55"/>
      <c r="N621" s="56"/>
      <c r="O621" s="57"/>
      <c r="P621" s="58"/>
      <c r="Q621" s="56"/>
      <c r="R621" s="56"/>
      <c r="S621" s="56"/>
      <c r="T621" s="59" t="s">
        <v>3</v>
      </c>
      <c r="U621" s="56"/>
      <c r="V621" s="56"/>
      <c r="W621" s="60"/>
    </row>
    <row r="622" spans="6:25" s="47" customFormat="1" ht="10.5" outlineLevel="3" x14ac:dyDescent="0.25">
      <c r="F622" s="48"/>
      <c r="G622" s="49"/>
      <c r="H622" s="50" t="str">
        <f t="shared" si="9"/>
        <v/>
      </c>
      <c r="I622" s="51" t="s">
        <v>616</v>
      </c>
      <c r="J622" s="52"/>
      <c r="K622" s="53"/>
      <c r="L622" s="54"/>
      <c r="M622" s="55"/>
      <c r="N622" s="56"/>
      <c r="O622" s="57"/>
      <c r="P622" s="58"/>
      <c r="Q622" s="56"/>
      <c r="R622" s="56"/>
      <c r="S622" s="56"/>
      <c r="T622" s="59" t="s">
        <v>3</v>
      </c>
      <c r="U622" s="56"/>
      <c r="V622" s="56"/>
      <c r="W622" s="60"/>
    </row>
    <row r="623" spans="6:25" s="47" customFormat="1" ht="10.5" outlineLevel="3" x14ac:dyDescent="0.25">
      <c r="F623" s="48"/>
      <c r="G623" s="49"/>
      <c r="H623" s="50" t="str">
        <f t="shared" si="9"/>
        <v/>
      </c>
      <c r="I623" s="51" t="s">
        <v>822</v>
      </c>
      <c r="J623" s="52"/>
      <c r="K623" s="53"/>
      <c r="L623" s="54"/>
      <c r="M623" s="55"/>
      <c r="N623" s="56"/>
      <c r="O623" s="57"/>
      <c r="P623" s="58"/>
      <c r="Q623" s="56"/>
      <c r="R623" s="56"/>
      <c r="S623" s="56"/>
      <c r="T623" s="59" t="s">
        <v>3</v>
      </c>
      <c r="U623" s="56"/>
      <c r="V623" s="56"/>
      <c r="W623" s="60"/>
    </row>
    <row r="624" spans="6:25" s="47" customFormat="1" ht="10.5" outlineLevel="3" x14ac:dyDescent="0.25">
      <c r="F624" s="48"/>
      <c r="G624" s="49"/>
      <c r="H624" s="50" t="str">
        <f t="shared" si="9"/>
        <v/>
      </c>
      <c r="I624" s="51" t="s">
        <v>924</v>
      </c>
      <c r="J624" s="52"/>
      <c r="K624" s="53"/>
      <c r="L624" s="54"/>
      <c r="M624" s="55"/>
      <c r="N624" s="56"/>
      <c r="O624" s="57"/>
      <c r="P624" s="58"/>
      <c r="Q624" s="56"/>
      <c r="R624" s="56"/>
      <c r="S624" s="56"/>
      <c r="T624" s="59" t="s">
        <v>3</v>
      </c>
      <c r="U624" s="56"/>
      <c r="V624" s="56"/>
      <c r="W624" s="60"/>
    </row>
    <row r="625" spans="6:25" s="47" customFormat="1" ht="10.5" outlineLevel="3" x14ac:dyDescent="0.25">
      <c r="F625" s="48"/>
      <c r="G625" s="49"/>
      <c r="H625" s="50" t="str">
        <f t="shared" si="9"/>
        <v/>
      </c>
      <c r="I625" s="51" t="s">
        <v>1264</v>
      </c>
      <c r="J625" s="52"/>
      <c r="K625" s="53"/>
      <c r="L625" s="54"/>
      <c r="M625" s="55"/>
      <c r="N625" s="56"/>
      <c r="O625" s="57"/>
      <c r="P625" s="58"/>
      <c r="Q625" s="56"/>
      <c r="R625" s="56"/>
      <c r="S625" s="56"/>
      <c r="T625" s="59" t="s">
        <v>3</v>
      </c>
      <c r="U625" s="56"/>
      <c r="V625" s="56"/>
      <c r="W625" s="60"/>
    </row>
    <row r="626" spans="6:25" s="47" customFormat="1" ht="10.5" outlineLevel="3" x14ac:dyDescent="0.25">
      <c r="F626" s="48"/>
      <c r="G626" s="49"/>
      <c r="H626" s="50" t="str">
        <f t="shared" si="9"/>
        <v/>
      </c>
      <c r="I626" s="51" t="s">
        <v>916</v>
      </c>
      <c r="J626" s="52"/>
      <c r="K626" s="53"/>
      <c r="L626" s="54"/>
      <c r="M626" s="55"/>
      <c r="N626" s="56"/>
      <c r="O626" s="57"/>
      <c r="P626" s="58"/>
      <c r="Q626" s="56"/>
      <c r="R626" s="56"/>
      <c r="S626" s="56"/>
      <c r="T626" s="59" t="s">
        <v>3</v>
      </c>
      <c r="U626" s="56"/>
      <c r="V626" s="56"/>
      <c r="W626" s="60"/>
    </row>
    <row r="627" spans="6:25" s="47" customFormat="1" ht="10.5" outlineLevel="3" x14ac:dyDescent="0.25">
      <c r="F627" s="48"/>
      <c r="G627" s="49"/>
      <c r="H627" s="50" t="str">
        <f t="shared" si="9"/>
        <v/>
      </c>
      <c r="I627" s="51" t="s">
        <v>920</v>
      </c>
      <c r="J627" s="52"/>
      <c r="K627" s="53"/>
      <c r="L627" s="54"/>
      <c r="M627" s="55">
        <v>2579.2649999999999</v>
      </c>
      <c r="N627" s="56"/>
      <c r="O627" s="57"/>
      <c r="P627" s="58"/>
      <c r="Q627" s="56"/>
      <c r="R627" s="56"/>
      <c r="S627" s="56"/>
      <c r="T627" s="59" t="s">
        <v>3</v>
      </c>
      <c r="U627" s="56"/>
      <c r="V627" s="56"/>
      <c r="W627" s="60"/>
    </row>
    <row r="628" spans="6:25" s="38" customFormat="1" ht="12" outlineLevel="2" x14ac:dyDescent="0.3">
      <c r="F628" s="30">
        <v>99</v>
      </c>
      <c r="G628" s="31" t="s">
        <v>0</v>
      </c>
      <c r="H628" s="32" t="s">
        <v>261</v>
      </c>
      <c r="I628" s="33" t="s">
        <v>1257</v>
      </c>
      <c r="J628" s="31" t="s">
        <v>9</v>
      </c>
      <c r="K628" s="34">
        <v>131.1</v>
      </c>
      <c r="L628" s="35">
        <v>0</v>
      </c>
      <c r="M628" s="34">
        <v>131.1</v>
      </c>
      <c r="N628" s="36">
        <v>72.400000000000006</v>
      </c>
      <c r="O628" s="37">
        <f>M628*N628</f>
        <v>9491.6400000000012</v>
      </c>
      <c r="P628" s="37">
        <v>0</v>
      </c>
      <c r="Q628" s="37">
        <f>M628*P628</f>
        <v>0</v>
      </c>
      <c r="R628" s="37"/>
      <c r="S628" s="37">
        <f>M628*R628</f>
        <v>0</v>
      </c>
      <c r="T628" s="37">
        <v>21</v>
      </c>
      <c r="U628" s="37">
        <f>O628*T628/100</f>
        <v>1993.2444000000003</v>
      </c>
      <c r="V628" s="37">
        <f>U628+O628</f>
        <v>11484.884400000001</v>
      </c>
      <c r="W628" s="37"/>
      <c r="X628" s="37"/>
      <c r="Y628" s="37">
        <v>1</v>
      </c>
    </row>
    <row r="629" spans="6:25" s="38" customFormat="1" ht="12" outlineLevel="2" x14ac:dyDescent="0.3">
      <c r="F629" s="39"/>
      <c r="G629" s="40"/>
      <c r="H629" s="191" t="s">
        <v>230</v>
      </c>
      <c r="I629" s="203"/>
      <c r="J629" s="203"/>
      <c r="K629" s="203"/>
      <c r="L629" s="203"/>
      <c r="M629" s="203"/>
      <c r="N629" s="203"/>
      <c r="O629" s="203"/>
      <c r="P629" s="42"/>
      <c r="Q629" s="43"/>
      <c r="R629" s="42"/>
      <c r="S629" s="43"/>
      <c r="T629" s="44"/>
      <c r="U629" s="44"/>
      <c r="V629" s="44"/>
      <c r="W629" s="45"/>
    </row>
    <row r="630" spans="6:25" s="38" customFormat="1" ht="6" customHeight="1" outlineLevel="2" x14ac:dyDescent="0.3">
      <c r="F630" s="39"/>
      <c r="G630" s="40"/>
      <c r="H630" s="41"/>
      <c r="I630" s="46"/>
      <c r="J630" s="46"/>
      <c r="K630" s="46"/>
      <c r="L630" s="46"/>
      <c r="M630" s="46"/>
      <c r="N630" s="46"/>
      <c r="O630" s="46"/>
      <c r="P630" s="42"/>
      <c r="Q630" s="43"/>
      <c r="R630" s="42"/>
      <c r="S630" s="43"/>
      <c r="T630" s="44"/>
      <c r="U630" s="44"/>
      <c r="V630" s="44"/>
      <c r="W630" s="45"/>
    </row>
    <row r="631" spans="6:25" s="47" customFormat="1" ht="10.5" outlineLevel="3" x14ac:dyDescent="0.25">
      <c r="F631" s="48"/>
      <c r="G631" s="49"/>
      <c r="H631" s="50" t="str">
        <f>IF(AND(H630&lt;&gt;"Výkaz výměr:",I630=""),"Výkaz výměr:","")</f>
        <v>Výkaz výměr:</v>
      </c>
      <c r="I631" s="51" t="s">
        <v>1274</v>
      </c>
      <c r="J631" s="52"/>
      <c r="K631" s="53"/>
      <c r="L631" s="54"/>
      <c r="M631" s="55"/>
      <c r="N631" s="56"/>
      <c r="O631" s="57"/>
      <c r="P631" s="58"/>
      <c r="Q631" s="56"/>
      <c r="R631" s="56"/>
      <c r="S631" s="56"/>
      <c r="T631" s="59" t="s">
        <v>3</v>
      </c>
      <c r="U631" s="56"/>
      <c r="V631" s="56"/>
      <c r="W631" s="60"/>
    </row>
    <row r="632" spans="6:25" s="47" customFormat="1" ht="10.5" outlineLevel="3" x14ac:dyDescent="0.25">
      <c r="F632" s="48"/>
      <c r="G632" s="49"/>
      <c r="H632" s="50" t="str">
        <f>IF(AND(H631&lt;&gt;"Výkaz výměr:",I631=""),"Výkaz výměr:","")</f>
        <v/>
      </c>
      <c r="I632" s="51" t="s">
        <v>753</v>
      </c>
      <c r="J632" s="52"/>
      <c r="K632" s="53"/>
      <c r="L632" s="54"/>
      <c r="M632" s="55">
        <v>131.1</v>
      </c>
      <c r="N632" s="56"/>
      <c r="O632" s="57"/>
      <c r="P632" s="58"/>
      <c r="Q632" s="56"/>
      <c r="R632" s="56"/>
      <c r="S632" s="56"/>
      <c r="T632" s="59" t="s">
        <v>3</v>
      </c>
      <c r="U632" s="56"/>
      <c r="V632" s="56"/>
      <c r="W632" s="60"/>
    </row>
    <row r="633" spans="6:25" s="38" customFormat="1" ht="12" outlineLevel="2" x14ac:dyDescent="0.3">
      <c r="F633" s="30">
        <v>100</v>
      </c>
      <c r="G633" s="31" t="s">
        <v>0</v>
      </c>
      <c r="H633" s="32" t="s">
        <v>263</v>
      </c>
      <c r="I633" s="33" t="s">
        <v>1179</v>
      </c>
      <c r="J633" s="31" t="s">
        <v>9</v>
      </c>
      <c r="K633" s="34">
        <v>1179.9000000000001</v>
      </c>
      <c r="L633" s="35">
        <v>0</v>
      </c>
      <c r="M633" s="34">
        <v>1179.9000000000001</v>
      </c>
      <c r="N633" s="36">
        <v>17.2</v>
      </c>
      <c r="O633" s="37">
        <f>M633*N633</f>
        <v>20294.280000000002</v>
      </c>
      <c r="P633" s="37">
        <v>0</v>
      </c>
      <c r="Q633" s="37">
        <f>M633*P633</f>
        <v>0</v>
      </c>
      <c r="R633" s="37"/>
      <c r="S633" s="37">
        <f>M633*R633</f>
        <v>0</v>
      </c>
      <c r="T633" s="37">
        <v>21</v>
      </c>
      <c r="U633" s="37">
        <f>O633*T633/100</f>
        <v>4261.7988000000005</v>
      </c>
      <c r="V633" s="37">
        <f>U633+O633</f>
        <v>24556.078800000003</v>
      </c>
      <c r="W633" s="37"/>
      <c r="X633" s="37"/>
      <c r="Y633" s="37">
        <v>1</v>
      </c>
    </row>
    <row r="634" spans="6:25" s="38" customFormat="1" ht="12" outlineLevel="2" x14ac:dyDescent="0.3">
      <c r="F634" s="39"/>
      <c r="G634" s="40"/>
      <c r="H634" s="191" t="s">
        <v>230</v>
      </c>
      <c r="I634" s="203"/>
      <c r="J634" s="203"/>
      <c r="K634" s="203"/>
      <c r="L634" s="203"/>
      <c r="M634" s="203"/>
      <c r="N634" s="203"/>
      <c r="O634" s="203"/>
      <c r="P634" s="42"/>
      <c r="Q634" s="43"/>
      <c r="R634" s="42"/>
      <c r="S634" s="43"/>
      <c r="T634" s="44"/>
      <c r="U634" s="44"/>
      <c r="V634" s="44"/>
      <c r="W634" s="45"/>
    </row>
    <row r="635" spans="6:25" s="38" customFormat="1" ht="6" customHeight="1" outlineLevel="2" x14ac:dyDescent="0.3">
      <c r="F635" s="39"/>
      <c r="G635" s="40"/>
      <c r="H635" s="41"/>
      <c r="I635" s="46"/>
      <c r="J635" s="46"/>
      <c r="K635" s="46"/>
      <c r="L635" s="46"/>
      <c r="M635" s="46"/>
      <c r="N635" s="46"/>
      <c r="O635" s="46"/>
      <c r="P635" s="42"/>
      <c r="Q635" s="43"/>
      <c r="R635" s="42"/>
      <c r="S635" s="43"/>
      <c r="T635" s="44"/>
      <c r="U635" s="44"/>
      <c r="V635" s="44"/>
      <c r="W635" s="45"/>
    </row>
    <row r="636" spans="6:25" s="47" customFormat="1" ht="10.5" outlineLevel="3" x14ac:dyDescent="0.25">
      <c r="F636" s="48"/>
      <c r="G636" s="49"/>
      <c r="H636" s="50" t="str">
        <f>IF(AND(H635&lt;&gt;"Výkaz výměr:",I635=""),"Výkaz výměr:","")</f>
        <v>Výkaz výměr:</v>
      </c>
      <c r="I636" s="51" t="s">
        <v>1283</v>
      </c>
      <c r="J636" s="52"/>
      <c r="K636" s="53"/>
      <c r="L636" s="54"/>
      <c r="M636" s="55"/>
      <c r="N636" s="56"/>
      <c r="O636" s="57"/>
      <c r="P636" s="58"/>
      <c r="Q636" s="56"/>
      <c r="R636" s="56"/>
      <c r="S636" s="56"/>
      <c r="T636" s="59" t="s">
        <v>3</v>
      </c>
      <c r="U636" s="56"/>
      <c r="V636" s="56"/>
      <c r="W636" s="60"/>
    </row>
    <row r="637" spans="6:25" s="47" customFormat="1" ht="10.5" outlineLevel="3" x14ac:dyDescent="0.25">
      <c r="F637" s="48"/>
      <c r="G637" s="49"/>
      <c r="H637" s="50" t="str">
        <f>IF(AND(H636&lt;&gt;"Výkaz výměr:",I636=""),"Výkaz výměr:","")</f>
        <v/>
      </c>
      <c r="I637" s="51" t="s">
        <v>824</v>
      </c>
      <c r="J637" s="52"/>
      <c r="K637" s="53"/>
      <c r="L637" s="54"/>
      <c r="M637" s="55">
        <v>1179.9000000000001</v>
      </c>
      <c r="N637" s="56"/>
      <c r="O637" s="57"/>
      <c r="P637" s="58"/>
      <c r="Q637" s="56"/>
      <c r="R637" s="56"/>
      <c r="S637" s="56"/>
      <c r="T637" s="59" t="s">
        <v>3</v>
      </c>
      <c r="U637" s="56"/>
      <c r="V637" s="56"/>
      <c r="W637" s="60"/>
    </row>
    <row r="638" spans="6:25" s="3" customFormat="1" ht="12.75" customHeight="1" outlineLevel="2" x14ac:dyDescent="0.25">
      <c r="F638" s="9"/>
      <c r="G638" s="10"/>
      <c r="H638" s="10"/>
      <c r="I638" s="11"/>
      <c r="J638" s="10"/>
      <c r="K638" s="12"/>
      <c r="L638" s="13"/>
      <c r="M638" s="12"/>
      <c r="N638" s="13"/>
      <c r="O638" s="14"/>
      <c r="P638" s="15"/>
      <c r="Q638" s="13"/>
      <c r="R638" s="13"/>
      <c r="S638" s="13"/>
      <c r="T638" s="16" t="s">
        <v>3</v>
      </c>
      <c r="U638" s="13"/>
      <c r="V638" s="13"/>
      <c r="W638" s="13"/>
    </row>
    <row r="639" spans="6:25" s="69" customFormat="1" ht="16.5" customHeight="1" outlineLevel="1" x14ac:dyDescent="0.3">
      <c r="F639" s="70"/>
      <c r="G639" s="71"/>
      <c r="H639" s="72"/>
      <c r="I639" s="72" t="s">
        <v>473</v>
      </c>
      <c r="J639" s="71"/>
      <c r="K639" s="73"/>
      <c r="L639" s="74"/>
      <c r="M639" s="73"/>
      <c r="N639" s="74"/>
      <c r="O639" s="75">
        <f>SUBTOTAL(9,O640:O655)</f>
        <v>78776.61</v>
      </c>
      <c r="P639" s="76"/>
      <c r="Q639" s="75">
        <f>SUBTOTAL(9,Q640:Q655)</f>
        <v>192.06</v>
      </c>
      <c r="R639" s="74"/>
      <c r="S639" s="75">
        <f>SUBTOTAL(9,S640:S655)</f>
        <v>0</v>
      </c>
      <c r="T639" s="77"/>
      <c r="U639" s="75">
        <f>SUBTOTAL(9,U640:U655)</f>
        <v>16543.088100000001</v>
      </c>
      <c r="V639" s="75">
        <f>SUBTOTAL(9,V640:V655)</f>
        <v>95319.698099999994</v>
      </c>
      <c r="W639" s="78"/>
      <c r="Y639" s="75">
        <f>SUBTOTAL(9,Y640:Y655)</f>
        <v>3</v>
      </c>
    </row>
    <row r="640" spans="6:25" s="38" customFormat="1" ht="12" outlineLevel="2" x14ac:dyDescent="0.3">
      <c r="F640" s="30">
        <v>101</v>
      </c>
      <c r="G640" s="31" t="s">
        <v>0</v>
      </c>
      <c r="H640" s="32" t="s">
        <v>267</v>
      </c>
      <c r="I640" s="33" t="s">
        <v>669</v>
      </c>
      <c r="J640" s="31" t="s">
        <v>13</v>
      </c>
      <c r="K640" s="34">
        <v>533.5</v>
      </c>
      <c r="L640" s="35">
        <v>0</v>
      </c>
      <c r="M640" s="34">
        <v>533.5</v>
      </c>
      <c r="N640" s="36">
        <v>35</v>
      </c>
      <c r="O640" s="37">
        <f>M640*N640</f>
        <v>18672.5</v>
      </c>
      <c r="P640" s="37">
        <v>0</v>
      </c>
      <c r="Q640" s="37">
        <f>M640*P640</f>
        <v>0</v>
      </c>
      <c r="R640" s="37"/>
      <c r="S640" s="37">
        <f>M640*R640</f>
        <v>0</v>
      </c>
      <c r="T640" s="37">
        <v>21</v>
      </c>
      <c r="U640" s="37">
        <f>O640*T640/100</f>
        <v>3921.2249999999999</v>
      </c>
      <c r="V640" s="37">
        <f>U640+O640</f>
        <v>22593.724999999999</v>
      </c>
      <c r="W640" s="37"/>
      <c r="X640" s="37"/>
      <c r="Y640" s="37">
        <v>1</v>
      </c>
    </row>
    <row r="641" spans="6:25" s="38" customFormat="1" ht="12" outlineLevel="2" x14ac:dyDescent="0.3">
      <c r="F641" s="39"/>
      <c r="G641" s="40"/>
      <c r="H641" s="191" t="s">
        <v>230</v>
      </c>
      <c r="I641" s="203"/>
      <c r="J641" s="203"/>
      <c r="K641" s="203"/>
      <c r="L641" s="203"/>
      <c r="M641" s="203"/>
      <c r="N641" s="203"/>
      <c r="O641" s="203"/>
      <c r="P641" s="42"/>
      <c r="Q641" s="43"/>
      <c r="R641" s="42"/>
      <c r="S641" s="43"/>
      <c r="T641" s="44"/>
      <c r="U641" s="44"/>
      <c r="V641" s="44"/>
      <c r="W641" s="45"/>
    </row>
    <row r="642" spans="6:25" s="38" customFormat="1" ht="6" customHeight="1" outlineLevel="2" x14ac:dyDescent="0.3">
      <c r="F642" s="39"/>
      <c r="G642" s="40"/>
      <c r="H642" s="41"/>
      <c r="I642" s="46"/>
      <c r="J642" s="46"/>
      <c r="K642" s="46"/>
      <c r="L642" s="46"/>
      <c r="M642" s="46"/>
      <c r="N642" s="46"/>
      <c r="O642" s="46"/>
      <c r="P642" s="42"/>
      <c r="Q642" s="43"/>
      <c r="R642" s="42"/>
      <c r="S642" s="43"/>
      <c r="T642" s="44"/>
      <c r="U642" s="44"/>
      <c r="V642" s="44"/>
      <c r="W642" s="45"/>
    </row>
    <row r="643" spans="6:25" s="47" customFormat="1" ht="10.5" outlineLevel="3" x14ac:dyDescent="0.25">
      <c r="F643" s="48"/>
      <c r="G643" s="49"/>
      <c r="H643" s="50" t="str">
        <f>IF(AND(H642&lt;&gt;"Výkaz výměr:",I642=""),"Výkaz výměr:","")</f>
        <v>Výkaz výměr:</v>
      </c>
      <c r="I643" s="51" t="s">
        <v>428</v>
      </c>
      <c r="J643" s="52"/>
      <c r="K643" s="53"/>
      <c r="L643" s="54"/>
      <c r="M643" s="55"/>
      <c r="N643" s="56"/>
      <c r="O643" s="57"/>
      <c r="P643" s="58"/>
      <c r="Q643" s="56"/>
      <c r="R643" s="56"/>
      <c r="S643" s="56"/>
      <c r="T643" s="59" t="s">
        <v>3</v>
      </c>
      <c r="U643" s="56"/>
      <c r="V643" s="56"/>
      <c r="W643" s="60"/>
    </row>
    <row r="644" spans="6:25" s="47" customFormat="1" ht="10.5" outlineLevel="3" x14ac:dyDescent="0.25">
      <c r="F644" s="48"/>
      <c r="G644" s="49"/>
      <c r="H644" s="50" t="str">
        <f>IF(AND(H643&lt;&gt;"Výkaz výměr:",I643=""),"Výkaz výměr:","")</f>
        <v/>
      </c>
      <c r="I644" s="51" t="s">
        <v>793</v>
      </c>
      <c r="J644" s="52"/>
      <c r="K644" s="53"/>
      <c r="L644" s="54"/>
      <c r="M644" s="55">
        <v>533.5</v>
      </c>
      <c r="N644" s="56"/>
      <c r="O644" s="57"/>
      <c r="P644" s="58"/>
      <c r="Q644" s="56"/>
      <c r="R644" s="56"/>
      <c r="S644" s="56"/>
      <c r="T644" s="59" t="s">
        <v>3</v>
      </c>
      <c r="U644" s="56"/>
      <c r="V644" s="56"/>
      <c r="W644" s="60"/>
    </row>
    <row r="645" spans="6:25" s="38" customFormat="1" ht="12" outlineLevel="2" x14ac:dyDescent="0.3">
      <c r="F645" s="30">
        <v>102</v>
      </c>
      <c r="G645" s="31" t="s">
        <v>0</v>
      </c>
      <c r="H645" s="32" t="s">
        <v>266</v>
      </c>
      <c r="I645" s="33" t="s">
        <v>1223</v>
      </c>
      <c r="J645" s="31" t="s">
        <v>9</v>
      </c>
      <c r="K645" s="34">
        <v>106.7</v>
      </c>
      <c r="L645" s="35">
        <v>0</v>
      </c>
      <c r="M645" s="34">
        <v>106.7</v>
      </c>
      <c r="N645" s="36">
        <v>66.5</v>
      </c>
      <c r="O645" s="37">
        <f>M645*N645</f>
        <v>7095.55</v>
      </c>
      <c r="P645" s="37">
        <v>0</v>
      </c>
      <c r="Q645" s="37">
        <f>M645*P645</f>
        <v>0</v>
      </c>
      <c r="R645" s="37"/>
      <c r="S645" s="37">
        <f>M645*R645</f>
        <v>0</v>
      </c>
      <c r="T645" s="37">
        <v>21</v>
      </c>
      <c r="U645" s="37">
        <f>O645*T645/100</f>
        <v>1490.0655000000002</v>
      </c>
      <c r="V645" s="37">
        <f>U645+O645</f>
        <v>8585.6154999999999</v>
      </c>
      <c r="W645" s="37" t="s">
        <v>1254</v>
      </c>
      <c r="X645" s="37"/>
      <c r="Y645" s="37">
        <v>1</v>
      </c>
    </row>
    <row r="646" spans="6:25" s="38" customFormat="1" ht="12" outlineLevel="2" x14ac:dyDescent="0.3">
      <c r="F646" s="39"/>
      <c r="G646" s="40"/>
      <c r="H646" s="191" t="s">
        <v>230</v>
      </c>
      <c r="I646" s="203"/>
      <c r="J646" s="203"/>
      <c r="K646" s="203"/>
      <c r="L646" s="203"/>
      <c r="M646" s="203"/>
      <c r="N646" s="203"/>
      <c r="O646" s="203"/>
      <c r="P646" s="42"/>
      <c r="Q646" s="43"/>
      <c r="R646" s="42"/>
      <c r="S646" s="43"/>
      <c r="T646" s="44"/>
      <c r="U646" s="44"/>
      <c r="V646" s="44"/>
      <c r="W646" s="45"/>
    </row>
    <row r="647" spans="6:25" s="38" customFormat="1" ht="6" customHeight="1" outlineLevel="2" x14ac:dyDescent="0.3">
      <c r="F647" s="39"/>
      <c r="G647" s="40"/>
      <c r="H647" s="41"/>
      <c r="I647" s="46"/>
      <c r="J647" s="46"/>
      <c r="K647" s="46"/>
      <c r="L647" s="46"/>
      <c r="M647" s="46"/>
      <c r="N647" s="46"/>
      <c r="O647" s="46"/>
      <c r="P647" s="42"/>
      <c r="Q647" s="43"/>
      <c r="R647" s="42"/>
      <c r="S647" s="43"/>
      <c r="T647" s="44"/>
      <c r="U647" s="44"/>
      <c r="V647" s="44"/>
      <c r="W647" s="45"/>
    </row>
    <row r="648" spans="6:25" s="47" customFormat="1" ht="10.5" outlineLevel="3" x14ac:dyDescent="0.25">
      <c r="F648" s="48"/>
      <c r="G648" s="49"/>
      <c r="H648" s="50" t="str">
        <f>IF(AND(H647&lt;&gt;"Výkaz výměr:",I647=""),"Výkaz výměr:","")</f>
        <v>Výkaz výměr:</v>
      </c>
      <c r="I648" s="51" t="s">
        <v>197</v>
      </c>
      <c r="J648" s="52"/>
      <c r="K648" s="53"/>
      <c r="L648" s="54"/>
      <c r="M648" s="55"/>
      <c r="N648" s="56"/>
      <c r="O648" s="57"/>
      <c r="P648" s="58"/>
      <c r="Q648" s="56"/>
      <c r="R648" s="56"/>
      <c r="S648" s="56"/>
      <c r="T648" s="59" t="s">
        <v>3</v>
      </c>
      <c r="U648" s="56"/>
      <c r="V648" s="56"/>
      <c r="W648" s="60"/>
    </row>
    <row r="649" spans="6:25" s="47" customFormat="1" ht="10.5" outlineLevel="3" x14ac:dyDescent="0.25">
      <c r="F649" s="48"/>
      <c r="G649" s="49"/>
      <c r="H649" s="50" t="str">
        <f>IF(AND(H648&lt;&gt;"Výkaz výměr:",I648=""),"Výkaz výměr:","")</f>
        <v/>
      </c>
      <c r="I649" s="51" t="s">
        <v>747</v>
      </c>
      <c r="J649" s="52"/>
      <c r="K649" s="53"/>
      <c r="L649" s="54"/>
      <c r="M649" s="55">
        <v>106.7</v>
      </c>
      <c r="N649" s="56"/>
      <c r="O649" s="57"/>
      <c r="P649" s="58"/>
      <c r="Q649" s="56"/>
      <c r="R649" s="56"/>
      <c r="S649" s="56"/>
      <c r="T649" s="59" t="s">
        <v>3</v>
      </c>
      <c r="U649" s="56"/>
      <c r="V649" s="56"/>
      <c r="W649" s="60"/>
    </row>
    <row r="650" spans="6:25" s="38" customFormat="1" ht="12" outlineLevel="2" x14ac:dyDescent="0.3">
      <c r="F650" s="30">
        <v>103</v>
      </c>
      <c r="G650" s="31" t="s">
        <v>0</v>
      </c>
      <c r="H650" s="32" t="s">
        <v>346</v>
      </c>
      <c r="I650" s="33" t="s">
        <v>1299</v>
      </c>
      <c r="J650" s="31" t="s">
        <v>6</v>
      </c>
      <c r="K650" s="34">
        <v>192.06</v>
      </c>
      <c r="L650" s="35">
        <v>0</v>
      </c>
      <c r="M650" s="34">
        <v>192.06</v>
      </c>
      <c r="N650" s="36">
        <v>276</v>
      </c>
      <c r="O650" s="37">
        <f>M650*N650</f>
        <v>53008.56</v>
      </c>
      <c r="P650" s="37">
        <v>1</v>
      </c>
      <c r="Q650" s="37">
        <f>M650*P650</f>
        <v>192.06</v>
      </c>
      <c r="R650" s="37"/>
      <c r="S650" s="37">
        <f>M650*R650</f>
        <v>0</v>
      </c>
      <c r="T650" s="37">
        <v>21</v>
      </c>
      <c r="U650" s="37">
        <f>O650*T650/100</f>
        <v>11131.7976</v>
      </c>
      <c r="V650" s="37">
        <f>U650+O650</f>
        <v>64140.357599999996</v>
      </c>
      <c r="W650" s="37"/>
      <c r="X650" s="37"/>
      <c r="Y650" s="37">
        <v>1</v>
      </c>
    </row>
    <row r="651" spans="6:25" s="38" customFormat="1" ht="12" outlineLevel="2" x14ac:dyDescent="0.3">
      <c r="F651" s="39"/>
      <c r="G651" s="40"/>
      <c r="H651" s="191" t="s">
        <v>230</v>
      </c>
      <c r="I651" s="203"/>
      <c r="J651" s="203"/>
      <c r="K651" s="203"/>
      <c r="L651" s="203"/>
      <c r="M651" s="203"/>
      <c r="N651" s="203"/>
      <c r="O651" s="203"/>
      <c r="P651" s="42"/>
      <c r="Q651" s="43"/>
      <c r="R651" s="42"/>
      <c r="S651" s="43"/>
      <c r="T651" s="44"/>
      <c r="U651" s="44"/>
      <c r="V651" s="44"/>
      <c r="W651" s="45"/>
    </row>
    <row r="652" spans="6:25" s="38" customFormat="1" ht="6" customHeight="1" outlineLevel="2" x14ac:dyDescent="0.3">
      <c r="F652" s="39"/>
      <c r="G652" s="40"/>
      <c r="H652" s="41"/>
      <c r="I652" s="46"/>
      <c r="J652" s="46"/>
      <c r="K652" s="46"/>
      <c r="L652" s="46"/>
      <c r="M652" s="46"/>
      <c r="N652" s="46"/>
      <c r="O652" s="46"/>
      <c r="P652" s="42"/>
      <c r="Q652" s="43"/>
      <c r="R652" s="42"/>
      <c r="S652" s="43"/>
      <c r="T652" s="44"/>
      <c r="U652" s="44"/>
      <c r="V652" s="44"/>
      <c r="W652" s="45"/>
    </row>
    <row r="653" spans="6:25" s="47" customFormat="1" ht="10.5" outlineLevel="3" x14ac:dyDescent="0.25">
      <c r="F653" s="48"/>
      <c r="G653" s="49"/>
      <c r="H653" s="50" t="str">
        <f>IF(AND(H652&lt;&gt;"Výkaz výměr:",I652=""),"Výkaz výměr:","")</f>
        <v>Výkaz výměr:</v>
      </c>
      <c r="I653" s="51" t="s">
        <v>617</v>
      </c>
      <c r="J653" s="52"/>
      <c r="K653" s="53"/>
      <c r="L653" s="54"/>
      <c r="M653" s="55"/>
      <c r="N653" s="56"/>
      <c r="O653" s="57"/>
      <c r="P653" s="58"/>
      <c r="Q653" s="56"/>
      <c r="R653" s="56"/>
      <c r="S653" s="56"/>
      <c r="T653" s="59" t="s">
        <v>3</v>
      </c>
      <c r="U653" s="56"/>
      <c r="V653" s="56"/>
      <c r="W653" s="60"/>
    </row>
    <row r="654" spans="6:25" s="47" customFormat="1" ht="10.5" outlineLevel="3" x14ac:dyDescent="0.25">
      <c r="F654" s="48"/>
      <c r="G654" s="49"/>
      <c r="H654" s="50" t="str">
        <f>IF(AND(H653&lt;&gt;"Výkaz výměr:",I653=""),"Výkaz výměr:","")</f>
        <v/>
      </c>
      <c r="I654" s="51" t="s">
        <v>838</v>
      </c>
      <c r="J654" s="52"/>
      <c r="K654" s="53"/>
      <c r="L654" s="54"/>
      <c r="M654" s="55">
        <v>192.06</v>
      </c>
      <c r="N654" s="56"/>
      <c r="O654" s="57"/>
      <c r="P654" s="58"/>
      <c r="Q654" s="56"/>
      <c r="R654" s="56"/>
      <c r="S654" s="56"/>
      <c r="T654" s="59" t="s">
        <v>3</v>
      </c>
      <c r="U654" s="56"/>
      <c r="V654" s="56"/>
      <c r="W654" s="60"/>
    </row>
    <row r="655" spans="6:25" s="3" customFormat="1" ht="12.75" customHeight="1" outlineLevel="2" x14ac:dyDescent="0.25">
      <c r="F655" s="9"/>
      <c r="G655" s="10"/>
      <c r="H655" s="10"/>
      <c r="I655" s="11"/>
      <c r="J655" s="10"/>
      <c r="K655" s="12"/>
      <c r="L655" s="13"/>
      <c r="M655" s="12"/>
      <c r="N655" s="13"/>
      <c r="O655" s="14"/>
      <c r="P655" s="15"/>
      <c r="Q655" s="13"/>
      <c r="R655" s="13"/>
      <c r="S655" s="13"/>
      <c r="T655" s="16" t="s">
        <v>3</v>
      </c>
      <c r="U655" s="13"/>
      <c r="V655" s="13"/>
      <c r="W655" s="13"/>
    </row>
    <row r="656" spans="6:25" s="69" customFormat="1" ht="16.5" customHeight="1" outlineLevel="1" x14ac:dyDescent="0.3">
      <c r="F656" s="70"/>
      <c r="G656" s="71"/>
      <c r="H656" s="72"/>
      <c r="I656" s="72" t="s">
        <v>514</v>
      </c>
      <c r="J656" s="71"/>
      <c r="K656" s="73"/>
      <c r="L656" s="74"/>
      <c r="M656" s="73"/>
      <c r="N656" s="74"/>
      <c r="O656" s="75">
        <f>SUBTOTAL(9,O657:O672)</f>
        <v>38884.311000000002</v>
      </c>
      <c r="P656" s="76"/>
      <c r="Q656" s="75">
        <f>SUBTOTAL(9,Q657:Q672)</f>
        <v>0</v>
      </c>
      <c r="R656" s="74"/>
      <c r="S656" s="75">
        <f>SUBTOTAL(9,S657:S672)</f>
        <v>0</v>
      </c>
      <c r="T656" s="77"/>
      <c r="U656" s="75">
        <f>SUBTOTAL(9,U657:U672)</f>
        <v>8165.7053099999994</v>
      </c>
      <c r="V656" s="75">
        <f>SUBTOTAL(9,V657:V672)</f>
        <v>47050.016309999992</v>
      </c>
      <c r="W656" s="78"/>
      <c r="Y656" s="75">
        <f>SUBTOTAL(9,Y657:Y672)</f>
        <v>3</v>
      </c>
    </row>
    <row r="657" spans="6:25" s="38" customFormat="1" ht="12" outlineLevel="2" x14ac:dyDescent="0.3">
      <c r="F657" s="30">
        <v>104</v>
      </c>
      <c r="G657" s="31" t="s">
        <v>0</v>
      </c>
      <c r="H657" s="32" t="s">
        <v>272</v>
      </c>
      <c r="I657" s="33" t="s">
        <v>1007</v>
      </c>
      <c r="J657" s="31" t="s">
        <v>13</v>
      </c>
      <c r="K657" s="34">
        <v>751.3</v>
      </c>
      <c r="L657" s="35">
        <v>0</v>
      </c>
      <c r="M657" s="34">
        <v>751.3</v>
      </c>
      <c r="N657" s="36">
        <v>15</v>
      </c>
      <c r="O657" s="37">
        <f>M657*N657</f>
        <v>11269.5</v>
      </c>
      <c r="P657" s="37">
        <v>0</v>
      </c>
      <c r="Q657" s="37">
        <f>M657*P657</f>
        <v>0</v>
      </c>
      <c r="R657" s="37"/>
      <c r="S657" s="37">
        <f>M657*R657</f>
        <v>0</v>
      </c>
      <c r="T657" s="37">
        <v>21</v>
      </c>
      <c r="U657" s="37">
        <f>O657*T657/100</f>
        <v>2366.5949999999998</v>
      </c>
      <c r="V657" s="37">
        <f>U657+O657</f>
        <v>13636.094999999999</v>
      </c>
      <c r="W657" s="37"/>
      <c r="X657" s="37"/>
      <c r="Y657" s="37">
        <v>1</v>
      </c>
    </row>
    <row r="658" spans="6:25" s="38" customFormat="1" ht="12" outlineLevel="2" x14ac:dyDescent="0.3">
      <c r="F658" s="39"/>
      <c r="G658" s="40"/>
      <c r="H658" s="191" t="s">
        <v>230</v>
      </c>
      <c r="I658" s="203"/>
      <c r="J658" s="203"/>
      <c r="K658" s="203"/>
      <c r="L658" s="203"/>
      <c r="M658" s="203"/>
      <c r="N658" s="203"/>
      <c r="O658" s="203"/>
      <c r="P658" s="42"/>
      <c r="Q658" s="43"/>
      <c r="R658" s="42"/>
      <c r="S658" s="43"/>
      <c r="T658" s="44"/>
      <c r="U658" s="44"/>
      <c r="V658" s="44"/>
      <c r="W658" s="45"/>
    </row>
    <row r="659" spans="6:25" s="38" customFormat="1" ht="6" customHeight="1" outlineLevel="2" x14ac:dyDescent="0.3">
      <c r="F659" s="39"/>
      <c r="G659" s="40"/>
      <c r="H659" s="41"/>
      <c r="I659" s="46"/>
      <c r="J659" s="46"/>
      <c r="K659" s="46"/>
      <c r="L659" s="46"/>
      <c r="M659" s="46"/>
      <c r="N659" s="46"/>
      <c r="O659" s="46"/>
      <c r="P659" s="42"/>
      <c r="Q659" s="43"/>
      <c r="R659" s="42"/>
      <c r="S659" s="43"/>
      <c r="T659" s="44"/>
      <c r="U659" s="44"/>
      <c r="V659" s="44"/>
      <c r="W659" s="45"/>
    </row>
    <row r="660" spans="6:25" s="47" customFormat="1" ht="10.5" outlineLevel="3" x14ac:dyDescent="0.25">
      <c r="F660" s="48"/>
      <c r="G660" s="49"/>
      <c r="H660" s="50" t="str">
        <f>IF(AND(H659&lt;&gt;"Výkaz výměr:",I659=""),"Výkaz výměr:","")</f>
        <v>Výkaz výměr:</v>
      </c>
      <c r="I660" s="51" t="s">
        <v>1332</v>
      </c>
      <c r="J660" s="52"/>
      <c r="K660" s="53"/>
      <c r="L660" s="54"/>
      <c r="M660" s="55"/>
      <c r="N660" s="56"/>
      <c r="O660" s="57"/>
      <c r="P660" s="58"/>
      <c r="Q660" s="56"/>
      <c r="R660" s="56"/>
      <c r="S660" s="56"/>
      <c r="T660" s="59" t="s">
        <v>3</v>
      </c>
      <c r="U660" s="56"/>
      <c r="V660" s="56"/>
      <c r="W660" s="60"/>
    </row>
    <row r="661" spans="6:25" s="47" customFormat="1" ht="10.5" outlineLevel="3" x14ac:dyDescent="0.25">
      <c r="F661" s="48"/>
      <c r="G661" s="49"/>
      <c r="H661" s="50" t="str">
        <f>IF(AND(H660&lt;&gt;"Výkaz výměr:",I660=""),"Výkaz výměr:","")</f>
        <v/>
      </c>
      <c r="I661" s="51" t="s">
        <v>805</v>
      </c>
      <c r="J661" s="52"/>
      <c r="K661" s="53"/>
      <c r="L661" s="54"/>
      <c r="M661" s="55">
        <v>751.3</v>
      </c>
      <c r="N661" s="56"/>
      <c r="O661" s="57"/>
      <c r="P661" s="58"/>
      <c r="Q661" s="56"/>
      <c r="R661" s="56"/>
      <c r="S661" s="56"/>
      <c r="T661" s="59" t="s">
        <v>3</v>
      </c>
      <c r="U661" s="56"/>
      <c r="V661" s="56"/>
      <c r="W661" s="60"/>
    </row>
    <row r="662" spans="6:25" s="38" customFormat="1" ht="12" outlineLevel="2" x14ac:dyDescent="0.3">
      <c r="F662" s="30">
        <v>105</v>
      </c>
      <c r="G662" s="31" t="s">
        <v>0</v>
      </c>
      <c r="H662" s="32" t="s">
        <v>272</v>
      </c>
      <c r="I662" s="33" t="s">
        <v>1007</v>
      </c>
      <c r="J662" s="31" t="s">
        <v>13</v>
      </c>
      <c r="K662" s="34">
        <v>715.54</v>
      </c>
      <c r="L662" s="35">
        <v>0</v>
      </c>
      <c r="M662" s="34">
        <v>715.54</v>
      </c>
      <c r="N662" s="36">
        <v>15</v>
      </c>
      <c r="O662" s="37">
        <f>M662*N662</f>
        <v>10733.099999999999</v>
      </c>
      <c r="P662" s="37">
        <v>0</v>
      </c>
      <c r="Q662" s="37">
        <f>M662*P662</f>
        <v>0</v>
      </c>
      <c r="R662" s="37"/>
      <c r="S662" s="37">
        <f>M662*R662</f>
        <v>0</v>
      </c>
      <c r="T662" s="37">
        <v>21</v>
      </c>
      <c r="U662" s="37">
        <f>O662*T662/100</f>
        <v>2253.9509999999996</v>
      </c>
      <c r="V662" s="37">
        <f>U662+O662</f>
        <v>12987.050999999998</v>
      </c>
      <c r="W662" s="37"/>
      <c r="X662" s="37"/>
      <c r="Y662" s="37">
        <v>1</v>
      </c>
    </row>
    <row r="663" spans="6:25" s="38" customFormat="1" ht="12" outlineLevel="2" x14ac:dyDescent="0.3">
      <c r="F663" s="39"/>
      <c r="G663" s="40"/>
      <c r="H663" s="191" t="s">
        <v>230</v>
      </c>
      <c r="I663" s="203"/>
      <c r="J663" s="203"/>
      <c r="K663" s="203"/>
      <c r="L663" s="203"/>
      <c r="M663" s="203"/>
      <c r="N663" s="203"/>
      <c r="O663" s="203"/>
      <c r="P663" s="42"/>
      <c r="Q663" s="43"/>
      <c r="R663" s="42"/>
      <c r="S663" s="43"/>
      <c r="T663" s="44"/>
      <c r="U663" s="44"/>
      <c r="V663" s="44"/>
      <c r="W663" s="45"/>
    </row>
    <row r="664" spans="6:25" s="38" customFormat="1" ht="6" customHeight="1" outlineLevel="2" x14ac:dyDescent="0.3">
      <c r="F664" s="39"/>
      <c r="G664" s="40"/>
      <c r="H664" s="41"/>
      <c r="I664" s="46"/>
      <c r="J664" s="46"/>
      <c r="K664" s="46"/>
      <c r="L664" s="46"/>
      <c r="M664" s="46"/>
      <c r="N664" s="46"/>
      <c r="O664" s="46"/>
      <c r="P664" s="42"/>
      <c r="Q664" s="43"/>
      <c r="R664" s="42"/>
      <c r="S664" s="43"/>
      <c r="T664" s="44"/>
      <c r="U664" s="44"/>
      <c r="V664" s="44"/>
      <c r="W664" s="45"/>
    </row>
    <row r="665" spans="6:25" s="47" customFormat="1" ht="10.5" outlineLevel="3" x14ac:dyDescent="0.25">
      <c r="F665" s="48"/>
      <c r="G665" s="49"/>
      <c r="H665" s="50" t="str">
        <f>IF(AND(H664&lt;&gt;"Výkaz výměr:",I664=""),"Výkaz výměr:","")</f>
        <v>Výkaz výměr:</v>
      </c>
      <c r="I665" s="51" t="s">
        <v>944</v>
      </c>
      <c r="J665" s="52"/>
      <c r="K665" s="53"/>
      <c r="L665" s="54"/>
      <c r="M665" s="55"/>
      <c r="N665" s="56"/>
      <c r="O665" s="57"/>
      <c r="P665" s="58"/>
      <c r="Q665" s="56"/>
      <c r="R665" s="56"/>
      <c r="S665" s="56"/>
      <c r="T665" s="59" t="s">
        <v>3</v>
      </c>
      <c r="U665" s="56"/>
      <c r="V665" s="56"/>
      <c r="W665" s="60"/>
    </row>
    <row r="666" spans="6:25" s="47" customFormat="1" ht="10.5" outlineLevel="3" x14ac:dyDescent="0.25">
      <c r="F666" s="48"/>
      <c r="G666" s="49"/>
      <c r="H666" s="50" t="str">
        <f>IF(AND(H665&lt;&gt;"Výkaz výměr:",I665=""),"Výkaz výměr:","")</f>
        <v/>
      </c>
      <c r="I666" s="51" t="s">
        <v>869</v>
      </c>
      <c r="J666" s="52"/>
      <c r="K666" s="53"/>
      <c r="L666" s="54"/>
      <c r="M666" s="55">
        <v>715.54</v>
      </c>
      <c r="N666" s="56"/>
      <c r="O666" s="57"/>
      <c r="P666" s="58"/>
      <c r="Q666" s="56"/>
      <c r="R666" s="56"/>
      <c r="S666" s="56"/>
      <c r="T666" s="59" t="s">
        <v>3</v>
      </c>
      <c r="U666" s="56"/>
      <c r="V666" s="56"/>
      <c r="W666" s="60"/>
    </row>
    <row r="667" spans="6:25" s="38" customFormat="1" ht="12" outlineLevel="2" x14ac:dyDescent="0.3">
      <c r="F667" s="30">
        <v>106</v>
      </c>
      <c r="G667" s="31" t="s">
        <v>0</v>
      </c>
      <c r="H667" s="32" t="s">
        <v>275</v>
      </c>
      <c r="I667" s="33" t="s">
        <v>1253</v>
      </c>
      <c r="J667" s="31" t="s">
        <v>13</v>
      </c>
      <c r="K667" s="34">
        <v>788.86500000000001</v>
      </c>
      <c r="L667" s="35">
        <v>0</v>
      </c>
      <c r="M667" s="34">
        <v>788.86500000000001</v>
      </c>
      <c r="N667" s="36">
        <v>21.4</v>
      </c>
      <c r="O667" s="37">
        <f>M667*N667</f>
        <v>16881.710999999999</v>
      </c>
      <c r="P667" s="37">
        <v>0</v>
      </c>
      <c r="Q667" s="37">
        <f>M667*P667</f>
        <v>0</v>
      </c>
      <c r="R667" s="37"/>
      <c r="S667" s="37">
        <f>M667*R667</f>
        <v>0</v>
      </c>
      <c r="T667" s="37">
        <v>21</v>
      </c>
      <c r="U667" s="37">
        <f>O667*T667/100</f>
        <v>3545.15931</v>
      </c>
      <c r="V667" s="37">
        <f>U667+O667</f>
        <v>20426.870309999998</v>
      </c>
      <c r="W667" s="37"/>
      <c r="X667" s="37"/>
      <c r="Y667" s="37">
        <v>1</v>
      </c>
    </row>
    <row r="668" spans="6:25" s="38" customFormat="1" ht="12" outlineLevel="2" x14ac:dyDescent="0.3">
      <c r="F668" s="39"/>
      <c r="G668" s="40"/>
      <c r="H668" s="191" t="s">
        <v>230</v>
      </c>
      <c r="I668" s="203"/>
      <c r="J668" s="203"/>
      <c r="K668" s="203"/>
      <c r="L668" s="203"/>
      <c r="M668" s="203"/>
      <c r="N668" s="203"/>
      <c r="O668" s="203"/>
      <c r="P668" s="42"/>
      <c r="Q668" s="43"/>
      <c r="R668" s="42"/>
      <c r="S668" s="43"/>
      <c r="T668" s="44"/>
      <c r="U668" s="44"/>
      <c r="V668" s="44"/>
      <c r="W668" s="45"/>
    </row>
    <row r="669" spans="6:25" s="38" customFormat="1" ht="6" customHeight="1" outlineLevel="2" x14ac:dyDescent="0.3">
      <c r="F669" s="39"/>
      <c r="G669" s="40"/>
      <c r="H669" s="41"/>
      <c r="I669" s="46"/>
      <c r="J669" s="46"/>
      <c r="K669" s="46"/>
      <c r="L669" s="46"/>
      <c r="M669" s="46"/>
      <c r="N669" s="46"/>
      <c r="O669" s="46"/>
      <c r="P669" s="42"/>
      <c r="Q669" s="43"/>
      <c r="R669" s="42"/>
      <c r="S669" s="43"/>
      <c r="T669" s="44"/>
      <c r="U669" s="44"/>
      <c r="V669" s="44"/>
      <c r="W669" s="45"/>
    </row>
    <row r="670" spans="6:25" s="47" customFormat="1" ht="10.5" outlineLevel="3" x14ac:dyDescent="0.25">
      <c r="F670" s="48"/>
      <c r="G670" s="49"/>
      <c r="H670" s="50" t="str">
        <f>IF(AND(H669&lt;&gt;"Výkaz výměr:",I669=""),"Výkaz výměr:","")</f>
        <v>Výkaz výměr:</v>
      </c>
      <c r="I670" s="51" t="s">
        <v>1017</v>
      </c>
      <c r="J670" s="52"/>
      <c r="K670" s="53"/>
      <c r="L670" s="54"/>
      <c r="M670" s="55"/>
      <c r="N670" s="56"/>
      <c r="O670" s="57"/>
      <c r="P670" s="58"/>
      <c r="Q670" s="56"/>
      <c r="R670" s="56"/>
      <c r="S670" s="56"/>
      <c r="T670" s="59" t="s">
        <v>3</v>
      </c>
      <c r="U670" s="56"/>
      <c r="V670" s="56"/>
      <c r="W670" s="60"/>
    </row>
    <row r="671" spans="6:25" s="47" customFormat="1" ht="10.5" outlineLevel="3" x14ac:dyDescent="0.25">
      <c r="F671" s="48"/>
      <c r="G671" s="49"/>
      <c r="H671" s="50" t="str">
        <f>IF(AND(H670&lt;&gt;"Výkaz výměr:",I670=""),"Výkaz výměr:","")</f>
        <v/>
      </c>
      <c r="I671" s="51" t="s">
        <v>911</v>
      </c>
      <c r="J671" s="52"/>
      <c r="K671" s="53"/>
      <c r="L671" s="54"/>
      <c r="M671" s="55">
        <v>788.86500000000001</v>
      </c>
      <c r="N671" s="56"/>
      <c r="O671" s="57"/>
      <c r="P671" s="58"/>
      <c r="Q671" s="56"/>
      <c r="R671" s="56"/>
      <c r="S671" s="56"/>
      <c r="T671" s="59" t="s">
        <v>3</v>
      </c>
      <c r="U671" s="56"/>
      <c r="V671" s="56"/>
      <c r="W671" s="60"/>
    </row>
    <row r="672" spans="6:25" s="3" customFormat="1" ht="12.75" customHeight="1" outlineLevel="2" x14ac:dyDescent="0.25">
      <c r="F672" s="9"/>
      <c r="G672" s="10"/>
      <c r="H672" s="10"/>
      <c r="I672" s="11"/>
      <c r="J672" s="10"/>
      <c r="K672" s="12"/>
      <c r="L672" s="13"/>
      <c r="M672" s="12"/>
      <c r="N672" s="13"/>
      <c r="O672" s="14"/>
      <c r="P672" s="15"/>
      <c r="Q672" s="13"/>
      <c r="R672" s="13"/>
      <c r="S672" s="13"/>
      <c r="T672" s="16" t="s">
        <v>3</v>
      </c>
      <c r="U672" s="13"/>
      <c r="V672" s="13"/>
      <c r="W672" s="13"/>
    </row>
    <row r="673" spans="6:25" s="69" customFormat="1" ht="16.5" customHeight="1" outlineLevel="1" x14ac:dyDescent="0.3">
      <c r="F673" s="70"/>
      <c r="G673" s="71"/>
      <c r="H673" s="72"/>
      <c r="I673" s="72" t="s">
        <v>1278</v>
      </c>
      <c r="J673" s="71"/>
      <c r="K673" s="73"/>
      <c r="L673" s="74"/>
      <c r="M673" s="73"/>
      <c r="N673" s="74"/>
      <c r="O673" s="75">
        <f>SUBTOTAL(9,O674:O690)</f>
        <v>158140.84999999998</v>
      </c>
      <c r="P673" s="76"/>
      <c r="Q673" s="75">
        <f>SUBTOTAL(9,Q674:Q690)</f>
        <v>0</v>
      </c>
      <c r="R673" s="74"/>
      <c r="S673" s="75">
        <f>SUBTOTAL(9,S674:S690)</f>
        <v>0</v>
      </c>
      <c r="T673" s="77"/>
      <c r="U673" s="75">
        <f>SUBTOTAL(9,U674:U690)</f>
        <v>33209.578499999996</v>
      </c>
      <c r="V673" s="75">
        <f>SUBTOTAL(9,V674:V690)</f>
        <v>191350.42849999998</v>
      </c>
      <c r="W673" s="78"/>
      <c r="Y673" s="75">
        <f>SUBTOTAL(9,Y674:Y690)</f>
        <v>2</v>
      </c>
    </row>
    <row r="674" spans="6:25" s="38" customFormat="1" ht="12" outlineLevel="2" x14ac:dyDescent="0.3">
      <c r="F674" s="30">
        <v>107</v>
      </c>
      <c r="G674" s="31" t="s">
        <v>0</v>
      </c>
      <c r="H674" s="32" t="s">
        <v>282</v>
      </c>
      <c r="I674" s="33" t="s">
        <v>526</v>
      </c>
      <c r="J674" s="31" t="s">
        <v>9</v>
      </c>
      <c r="K674" s="34">
        <v>131.1</v>
      </c>
      <c r="L674" s="35">
        <v>0</v>
      </c>
      <c r="M674" s="34">
        <v>131.1</v>
      </c>
      <c r="N674" s="36">
        <v>310</v>
      </c>
      <c r="O674" s="37">
        <f>M674*N674</f>
        <v>40641</v>
      </c>
      <c r="P674" s="37">
        <v>0</v>
      </c>
      <c r="Q674" s="37">
        <f>M674*P674</f>
        <v>0</v>
      </c>
      <c r="R674" s="37"/>
      <c r="S674" s="37">
        <f>M674*R674</f>
        <v>0</v>
      </c>
      <c r="T674" s="37">
        <v>21</v>
      </c>
      <c r="U674" s="37">
        <f>O674*T674/100</f>
        <v>8534.61</v>
      </c>
      <c r="V674" s="37">
        <f>U674+O674</f>
        <v>49175.61</v>
      </c>
      <c r="W674" s="37"/>
      <c r="X674" s="37"/>
      <c r="Y674" s="37">
        <v>1</v>
      </c>
    </row>
    <row r="675" spans="6:25" s="38" customFormat="1" ht="12" outlineLevel="2" x14ac:dyDescent="0.3">
      <c r="F675" s="39"/>
      <c r="G675" s="40"/>
      <c r="H675" s="191" t="s">
        <v>230</v>
      </c>
      <c r="I675" s="203"/>
      <c r="J675" s="203"/>
      <c r="K675" s="203"/>
      <c r="L675" s="203"/>
      <c r="M675" s="203"/>
      <c r="N675" s="203"/>
      <c r="O675" s="203"/>
      <c r="P675" s="42"/>
      <c r="Q675" s="43"/>
      <c r="R675" s="42"/>
      <c r="S675" s="43"/>
      <c r="T675" s="44"/>
      <c r="U675" s="44"/>
      <c r="V675" s="44"/>
      <c r="W675" s="45"/>
    </row>
    <row r="676" spans="6:25" s="38" customFormat="1" ht="6" customHeight="1" outlineLevel="2" x14ac:dyDescent="0.3">
      <c r="F676" s="39"/>
      <c r="G676" s="40"/>
      <c r="H676" s="41"/>
      <c r="I676" s="46"/>
      <c r="J676" s="46"/>
      <c r="K676" s="46"/>
      <c r="L676" s="46"/>
      <c r="M676" s="46"/>
      <c r="N676" s="46"/>
      <c r="O676" s="46"/>
      <c r="P676" s="42"/>
      <c r="Q676" s="43"/>
      <c r="R676" s="42"/>
      <c r="S676" s="43"/>
      <c r="T676" s="44"/>
      <c r="U676" s="44"/>
      <c r="V676" s="44"/>
      <c r="W676" s="45"/>
    </row>
    <row r="677" spans="6:25" s="47" customFormat="1" ht="10.5" outlineLevel="3" x14ac:dyDescent="0.25">
      <c r="F677" s="48"/>
      <c r="G677" s="49"/>
      <c r="H677" s="50" t="str">
        <f>IF(AND(H676&lt;&gt;"Výkaz výměr:",I676=""),"Výkaz výměr:","")</f>
        <v>Výkaz výměr:</v>
      </c>
      <c r="I677" s="51" t="s">
        <v>1268</v>
      </c>
      <c r="J677" s="52"/>
      <c r="K677" s="53"/>
      <c r="L677" s="54"/>
      <c r="M677" s="55"/>
      <c r="N677" s="56"/>
      <c r="O677" s="57"/>
      <c r="P677" s="58"/>
      <c r="Q677" s="56"/>
      <c r="R677" s="56"/>
      <c r="S677" s="56"/>
      <c r="T677" s="59" t="s">
        <v>3</v>
      </c>
      <c r="U677" s="56"/>
      <c r="V677" s="56"/>
      <c r="W677" s="60"/>
    </row>
    <row r="678" spans="6:25" s="47" customFormat="1" ht="10.5" outlineLevel="3" x14ac:dyDescent="0.25">
      <c r="F678" s="48"/>
      <c r="G678" s="49"/>
      <c r="H678" s="50" t="str">
        <f>IF(AND(H677&lt;&gt;"Výkaz výměr:",I677=""),"Výkaz výměr:","")</f>
        <v/>
      </c>
      <c r="I678" s="51" t="s">
        <v>753</v>
      </c>
      <c r="J678" s="52"/>
      <c r="K678" s="53"/>
      <c r="L678" s="54"/>
      <c r="M678" s="55">
        <v>131.1</v>
      </c>
      <c r="N678" s="56"/>
      <c r="O678" s="57"/>
      <c r="P678" s="58"/>
      <c r="Q678" s="56"/>
      <c r="R678" s="56"/>
      <c r="S678" s="56"/>
      <c r="T678" s="59" t="s">
        <v>3</v>
      </c>
      <c r="U678" s="56"/>
      <c r="V678" s="56"/>
      <c r="W678" s="60"/>
    </row>
    <row r="679" spans="6:25" s="38" customFormat="1" ht="12" outlineLevel="2" x14ac:dyDescent="0.3">
      <c r="F679" s="30">
        <v>108</v>
      </c>
      <c r="G679" s="31" t="s">
        <v>0</v>
      </c>
      <c r="H679" s="32" t="s">
        <v>283</v>
      </c>
      <c r="I679" s="33" t="s">
        <v>542</v>
      </c>
      <c r="J679" s="31" t="s">
        <v>9</v>
      </c>
      <c r="K679" s="34">
        <v>286.58499999999998</v>
      </c>
      <c r="L679" s="35">
        <v>0</v>
      </c>
      <c r="M679" s="34">
        <v>286.58499999999998</v>
      </c>
      <c r="N679" s="36">
        <v>410</v>
      </c>
      <c r="O679" s="37">
        <f>M679*N679</f>
        <v>117499.84999999999</v>
      </c>
      <c r="P679" s="37">
        <v>0</v>
      </c>
      <c r="Q679" s="37">
        <f>M679*P679</f>
        <v>0</v>
      </c>
      <c r="R679" s="37"/>
      <c r="S679" s="37">
        <f>M679*R679</f>
        <v>0</v>
      </c>
      <c r="T679" s="37">
        <v>21</v>
      </c>
      <c r="U679" s="37">
        <f>O679*T679/100</f>
        <v>24674.968499999995</v>
      </c>
      <c r="V679" s="37">
        <f>U679+O679</f>
        <v>142174.81849999999</v>
      </c>
      <c r="W679" s="37"/>
      <c r="X679" s="37"/>
      <c r="Y679" s="37">
        <v>1</v>
      </c>
    </row>
    <row r="680" spans="6:25" s="38" customFormat="1" ht="12" outlineLevel="2" x14ac:dyDescent="0.3">
      <c r="F680" s="39"/>
      <c r="G680" s="40"/>
      <c r="H680" s="191" t="s">
        <v>230</v>
      </c>
      <c r="I680" s="203"/>
      <c r="J680" s="203"/>
      <c r="K680" s="203"/>
      <c r="L680" s="203"/>
      <c r="M680" s="203"/>
      <c r="N680" s="203"/>
      <c r="O680" s="203"/>
      <c r="P680" s="42"/>
      <c r="Q680" s="43"/>
      <c r="R680" s="42"/>
      <c r="S680" s="43"/>
      <c r="T680" s="44"/>
      <c r="U680" s="44"/>
      <c r="V680" s="44"/>
      <c r="W680" s="45"/>
    </row>
    <row r="681" spans="6:25" s="38" customFormat="1" ht="6" customHeight="1" outlineLevel="2" x14ac:dyDescent="0.3">
      <c r="F681" s="39"/>
      <c r="G681" s="40"/>
      <c r="H681" s="41"/>
      <c r="I681" s="46"/>
      <c r="J681" s="46"/>
      <c r="K681" s="46"/>
      <c r="L681" s="46"/>
      <c r="M681" s="46"/>
      <c r="N681" s="46"/>
      <c r="O681" s="46"/>
      <c r="P681" s="42"/>
      <c r="Q681" s="43"/>
      <c r="R681" s="42"/>
      <c r="S681" s="43"/>
      <c r="T681" s="44"/>
      <c r="U681" s="44"/>
      <c r="V681" s="44"/>
      <c r="W681" s="45"/>
    </row>
    <row r="682" spans="6:25" s="47" customFormat="1" ht="10.5" outlineLevel="3" x14ac:dyDescent="0.25">
      <c r="F682" s="48"/>
      <c r="G682" s="49"/>
      <c r="H682" s="50" t="str">
        <f t="shared" ref="H682:H689" si="10">IF(AND(H681&lt;&gt;"Výkaz výměr:",I681=""),"Výkaz výměr:","")</f>
        <v>Výkaz výměr:</v>
      </c>
      <c r="I682" s="51" t="s">
        <v>878</v>
      </c>
      <c r="J682" s="52"/>
      <c r="K682" s="53"/>
      <c r="L682" s="54"/>
      <c r="M682" s="55"/>
      <c r="N682" s="56"/>
      <c r="O682" s="57"/>
      <c r="P682" s="58"/>
      <c r="Q682" s="56"/>
      <c r="R682" s="56"/>
      <c r="S682" s="56"/>
      <c r="T682" s="59" t="s">
        <v>3</v>
      </c>
      <c r="U682" s="56"/>
      <c r="V682" s="56"/>
      <c r="W682" s="60"/>
    </row>
    <row r="683" spans="6:25" s="47" customFormat="1" ht="10.5" outlineLevel="3" x14ac:dyDescent="0.25">
      <c r="F683" s="48"/>
      <c r="G683" s="49"/>
      <c r="H683" s="50" t="str">
        <f t="shared" si="10"/>
        <v/>
      </c>
      <c r="I683" s="51" t="s">
        <v>956</v>
      </c>
      <c r="J683" s="52"/>
      <c r="K683" s="53"/>
      <c r="L683" s="54"/>
      <c r="M683" s="55"/>
      <c r="N683" s="56"/>
      <c r="O683" s="57"/>
      <c r="P683" s="58"/>
      <c r="Q683" s="56"/>
      <c r="R683" s="56"/>
      <c r="S683" s="56"/>
      <c r="T683" s="59" t="s">
        <v>3</v>
      </c>
      <c r="U683" s="56"/>
      <c r="V683" s="56"/>
      <c r="W683" s="60"/>
    </row>
    <row r="684" spans="6:25" s="47" customFormat="1" ht="10.5" outlineLevel="3" x14ac:dyDescent="0.25">
      <c r="F684" s="48"/>
      <c r="G684" s="49"/>
      <c r="H684" s="50" t="str">
        <f t="shared" si="10"/>
        <v/>
      </c>
      <c r="I684" s="51" t="s">
        <v>445</v>
      </c>
      <c r="J684" s="52"/>
      <c r="K684" s="53"/>
      <c r="L684" s="54"/>
      <c r="M684" s="55"/>
      <c r="N684" s="56"/>
      <c r="O684" s="57"/>
      <c r="P684" s="58"/>
      <c r="Q684" s="56"/>
      <c r="R684" s="56"/>
      <c r="S684" s="56"/>
      <c r="T684" s="59" t="s">
        <v>3</v>
      </c>
      <c r="U684" s="56"/>
      <c r="V684" s="56"/>
      <c r="W684" s="60"/>
    </row>
    <row r="685" spans="6:25" s="47" customFormat="1" ht="10.5" outlineLevel="3" x14ac:dyDescent="0.25">
      <c r="F685" s="48"/>
      <c r="G685" s="49"/>
      <c r="H685" s="50" t="str">
        <f t="shared" si="10"/>
        <v/>
      </c>
      <c r="I685" s="51" t="s">
        <v>527</v>
      </c>
      <c r="J685" s="52"/>
      <c r="K685" s="53"/>
      <c r="L685" s="54"/>
      <c r="M685" s="55"/>
      <c r="N685" s="56"/>
      <c r="O685" s="57"/>
      <c r="P685" s="58"/>
      <c r="Q685" s="56"/>
      <c r="R685" s="56"/>
      <c r="S685" s="56"/>
      <c r="T685" s="59" t="s">
        <v>3</v>
      </c>
      <c r="U685" s="56"/>
      <c r="V685" s="56"/>
      <c r="W685" s="60"/>
    </row>
    <row r="686" spans="6:25" s="47" customFormat="1" ht="10.5" outlineLevel="3" x14ac:dyDescent="0.25">
      <c r="F686" s="48"/>
      <c r="G686" s="49"/>
      <c r="H686" s="50" t="str">
        <f t="shared" si="10"/>
        <v/>
      </c>
      <c r="I686" s="51" t="s">
        <v>538</v>
      </c>
      <c r="J686" s="52"/>
      <c r="K686" s="53"/>
      <c r="L686" s="54"/>
      <c r="M686" s="55"/>
      <c r="N686" s="56"/>
      <c r="O686" s="57"/>
      <c r="P686" s="58"/>
      <c r="Q686" s="56"/>
      <c r="R686" s="56"/>
      <c r="S686" s="56"/>
      <c r="T686" s="59" t="s">
        <v>3</v>
      </c>
      <c r="U686" s="56"/>
      <c r="V686" s="56"/>
      <c r="W686" s="60"/>
    </row>
    <row r="687" spans="6:25" s="47" customFormat="1" ht="10.5" outlineLevel="3" x14ac:dyDescent="0.25">
      <c r="F687" s="48"/>
      <c r="G687" s="49"/>
      <c r="H687" s="50" t="str">
        <f t="shared" si="10"/>
        <v/>
      </c>
      <c r="I687" s="51" t="s">
        <v>1037</v>
      </c>
      <c r="J687" s="52"/>
      <c r="K687" s="53"/>
      <c r="L687" s="54"/>
      <c r="M687" s="55"/>
      <c r="N687" s="56"/>
      <c r="O687" s="57"/>
      <c r="P687" s="58"/>
      <c r="Q687" s="56"/>
      <c r="R687" s="56"/>
      <c r="S687" s="56"/>
      <c r="T687" s="59" t="s">
        <v>3</v>
      </c>
      <c r="U687" s="56"/>
      <c r="V687" s="56"/>
      <c r="W687" s="60"/>
    </row>
    <row r="688" spans="6:25" s="47" customFormat="1" ht="10.5" outlineLevel="3" x14ac:dyDescent="0.25">
      <c r="F688" s="48"/>
      <c r="G688" s="49"/>
      <c r="H688" s="50" t="str">
        <f t="shared" si="10"/>
        <v/>
      </c>
      <c r="I688" s="51" t="s">
        <v>539</v>
      </c>
      <c r="J688" s="52"/>
      <c r="K688" s="53"/>
      <c r="L688" s="54"/>
      <c r="M688" s="55"/>
      <c r="N688" s="56"/>
      <c r="O688" s="57"/>
      <c r="P688" s="58"/>
      <c r="Q688" s="56"/>
      <c r="R688" s="56"/>
      <c r="S688" s="56"/>
      <c r="T688" s="59" t="s">
        <v>3</v>
      </c>
      <c r="U688" s="56"/>
      <c r="V688" s="56"/>
      <c r="W688" s="60"/>
    </row>
    <row r="689" spans="6:25" s="47" customFormat="1" ht="10.5" outlineLevel="3" x14ac:dyDescent="0.25">
      <c r="F689" s="48"/>
      <c r="G689" s="49"/>
      <c r="H689" s="50" t="str">
        <f t="shared" si="10"/>
        <v/>
      </c>
      <c r="I689" s="51" t="s">
        <v>905</v>
      </c>
      <c r="J689" s="52"/>
      <c r="K689" s="53"/>
      <c r="L689" s="54"/>
      <c r="M689" s="55">
        <v>286.58499999999998</v>
      </c>
      <c r="N689" s="56"/>
      <c r="O689" s="57"/>
      <c r="P689" s="58"/>
      <c r="Q689" s="56"/>
      <c r="R689" s="56"/>
      <c r="S689" s="56"/>
      <c r="T689" s="59" t="s">
        <v>3</v>
      </c>
      <c r="U689" s="56"/>
      <c r="V689" s="56"/>
      <c r="W689" s="60"/>
    </row>
    <row r="690" spans="6:25" s="3" customFormat="1" ht="12.75" customHeight="1" outlineLevel="2" x14ac:dyDescent="0.25">
      <c r="F690" s="9"/>
      <c r="G690" s="10"/>
      <c r="H690" s="10"/>
      <c r="I690" s="11"/>
      <c r="J690" s="10"/>
      <c r="K690" s="12"/>
      <c r="L690" s="13"/>
      <c r="M690" s="12"/>
      <c r="N690" s="13"/>
      <c r="O690" s="14"/>
      <c r="P690" s="15"/>
      <c r="Q690" s="13"/>
      <c r="R690" s="13"/>
      <c r="S690" s="13"/>
      <c r="T690" s="16" t="s">
        <v>3</v>
      </c>
      <c r="U690" s="13"/>
      <c r="V690" s="13"/>
      <c r="W690" s="13"/>
    </row>
    <row r="691" spans="6:25" s="69" customFormat="1" ht="16.5" customHeight="1" outlineLevel="1" x14ac:dyDescent="0.3">
      <c r="F691" s="70"/>
      <c r="G691" s="71"/>
      <c r="H691" s="72"/>
      <c r="I691" s="72" t="s">
        <v>1030</v>
      </c>
      <c r="J691" s="71"/>
      <c r="K691" s="73"/>
      <c r="L691" s="74"/>
      <c r="M691" s="73"/>
      <c r="N691" s="74"/>
      <c r="O691" s="75">
        <f>SUBTOTAL(9,O692:O704)</f>
        <v>42717.737999999998</v>
      </c>
      <c r="P691" s="76"/>
      <c r="Q691" s="75">
        <f>SUBTOTAL(9,Q692:Q704)</f>
        <v>0.28621600000000003</v>
      </c>
      <c r="R691" s="74"/>
      <c r="S691" s="75">
        <f>SUBTOTAL(9,S692:S704)</f>
        <v>0</v>
      </c>
      <c r="T691" s="77"/>
      <c r="U691" s="75">
        <f>SUBTOTAL(9,U692:U704)</f>
        <v>8970.7249800000009</v>
      </c>
      <c r="V691" s="75">
        <f>SUBTOTAL(9,V692:V704)</f>
        <v>51688.462980000004</v>
      </c>
      <c r="W691" s="78"/>
      <c r="Y691" s="75">
        <f>SUBTOTAL(9,Y692:Y704)</f>
        <v>2</v>
      </c>
    </row>
    <row r="692" spans="6:25" s="38" customFormat="1" ht="12" outlineLevel="2" x14ac:dyDescent="0.3">
      <c r="F692" s="30">
        <v>109</v>
      </c>
      <c r="G692" s="31" t="s">
        <v>0</v>
      </c>
      <c r="H692" s="32" t="s">
        <v>284</v>
      </c>
      <c r="I692" s="33" t="s">
        <v>608</v>
      </c>
      <c r="J692" s="31" t="s">
        <v>13</v>
      </c>
      <c r="K692" s="34">
        <v>715.54</v>
      </c>
      <c r="L692" s="35">
        <v>0</v>
      </c>
      <c r="M692" s="34">
        <v>715.54</v>
      </c>
      <c r="N692" s="36">
        <v>28.5</v>
      </c>
      <c r="O692" s="37">
        <f>M692*N692</f>
        <v>20392.89</v>
      </c>
      <c r="P692" s="37">
        <v>4.0000000000000003E-5</v>
      </c>
      <c r="Q692" s="37">
        <f>M692*P692</f>
        <v>2.8621600000000001E-2</v>
      </c>
      <c r="R692" s="37"/>
      <c r="S692" s="37">
        <f>M692*R692</f>
        <v>0</v>
      </c>
      <c r="T692" s="37">
        <v>21</v>
      </c>
      <c r="U692" s="37">
        <f>O692*T692/100</f>
        <v>4282.5069000000003</v>
      </c>
      <c r="V692" s="37">
        <f>U692+O692</f>
        <v>24675.3969</v>
      </c>
      <c r="W692" s="37"/>
      <c r="X692" s="37"/>
      <c r="Y692" s="37">
        <v>1</v>
      </c>
    </row>
    <row r="693" spans="6:25" s="38" customFormat="1" ht="12" outlineLevel="2" x14ac:dyDescent="0.3">
      <c r="F693" s="39"/>
      <c r="G693" s="40"/>
      <c r="H693" s="191" t="s">
        <v>230</v>
      </c>
      <c r="I693" s="203"/>
      <c r="J693" s="203"/>
      <c r="K693" s="203"/>
      <c r="L693" s="203"/>
      <c r="M693" s="203"/>
      <c r="N693" s="203"/>
      <c r="O693" s="203"/>
      <c r="P693" s="42"/>
      <c r="Q693" s="43"/>
      <c r="R693" s="42"/>
      <c r="S693" s="43"/>
      <c r="T693" s="44"/>
      <c r="U693" s="44"/>
      <c r="V693" s="44"/>
      <c r="W693" s="45"/>
    </row>
    <row r="694" spans="6:25" s="38" customFormat="1" ht="6" customHeight="1" outlineLevel="2" x14ac:dyDescent="0.3">
      <c r="F694" s="39"/>
      <c r="G694" s="40"/>
      <c r="H694" s="41"/>
      <c r="I694" s="46"/>
      <c r="J694" s="46"/>
      <c r="K694" s="46"/>
      <c r="L694" s="46"/>
      <c r="M694" s="46"/>
      <c r="N694" s="46"/>
      <c r="O694" s="46"/>
      <c r="P694" s="42"/>
      <c r="Q694" s="43"/>
      <c r="R694" s="42"/>
      <c r="S694" s="43"/>
      <c r="T694" s="44"/>
      <c r="U694" s="44"/>
      <c r="V694" s="44"/>
      <c r="W694" s="45"/>
    </row>
    <row r="695" spans="6:25" s="47" customFormat="1" ht="10.5" outlineLevel="3" x14ac:dyDescent="0.25">
      <c r="F695" s="48"/>
      <c r="G695" s="49"/>
      <c r="H695" s="50" t="str">
        <f>IF(AND(H694&lt;&gt;"Výkaz výměr:",I694=""),"Výkaz výměr:","")</f>
        <v>Výkaz výměr:</v>
      </c>
      <c r="I695" s="51" t="s">
        <v>483</v>
      </c>
      <c r="J695" s="52"/>
      <c r="K695" s="53"/>
      <c r="L695" s="54"/>
      <c r="M695" s="55"/>
      <c r="N695" s="56"/>
      <c r="O695" s="57"/>
      <c r="P695" s="58"/>
      <c r="Q695" s="56"/>
      <c r="R695" s="56"/>
      <c r="S695" s="56"/>
      <c r="T695" s="59" t="s">
        <v>3</v>
      </c>
      <c r="U695" s="56"/>
      <c r="V695" s="56"/>
      <c r="W695" s="60"/>
    </row>
    <row r="696" spans="6:25" s="47" customFormat="1" ht="10.5" outlineLevel="3" x14ac:dyDescent="0.25">
      <c r="F696" s="48"/>
      <c r="G696" s="49"/>
      <c r="H696" s="50" t="str">
        <f>IF(AND(H695&lt;&gt;"Výkaz výměr:",I695=""),"Výkaz výměr:","")</f>
        <v/>
      </c>
      <c r="I696" s="51" t="s">
        <v>1067</v>
      </c>
      <c r="J696" s="52"/>
      <c r="K696" s="53"/>
      <c r="L696" s="54"/>
      <c r="M696" s="55"/>
      <c r="N696" s="56"/>
      <c r="O696" s="57"/>
      <c r="P696" s="58"/>
      <c r="Q696" s="56"/>
      <c r="R696" s="56"/>
      <c r="S696" s="56"/>
      <c r="T696" s="59" t="s">
        <v>3</v>
      </c>
      <c r="U696" s="56"/>
      <c r="V696" s="56"/>
      <c r="W696" s="60"/>
    </row>
    <row r="697" spans="6:25" s="47" customFormat="1" ht="10.5" outlineLevel="3" x14ac:dyDescent="0.25">
      <c r="F697" s="48"/>
      <c r="G697" s="49"/>
      <c r="H697" s="50" t="str">
        <f>IF(AND(H696&lt;&gt;"Výkaz výměr:",I696=""),"Výkaz výměr:","")</f>
        <v/>
      </c>
      <c r="I697" s="51" t="s">
        <v>1068</v>
      </c>
      <c r="J697" s="52"/>
      <c r="K697" s="53"/>
      <c r="L697" s="54"/>
      <c r="M697" s="55"/>
      <c r="N697" s="56"/>
      <c r="O697" s="57"/>
      <c r="P697" s="58"/>
      <c r="Q697" s="56"/>
      <c r="R697" s="56"/>
      <c r="S697" s="56"/>
      <c r="T697" s="59" t="s">
        <v>3</v>
      </c>
      <c r="U697" s="56"/>
      <c r="V697" s="56"/>
      <c r="W697" s="60"/>
    </row>
    <row r="698" spans="6:25" s="47" customFormat="1" ht="10.5" outlineLevel="3" x14ac:dyDescent="0.25">
      <c r="F698" s="48"/>
      <c r="G698" s="49"/>
      <c r="H698" s="50" t="str">
        <f>IF(AND(H697&lt;&gt;"Výkaz výměr:",I697=""),"Výkaz výměr:","")</f>
        <v/>
      </c>
      <c r="I698" s="51" t="s">
        <v>869</v>
      </c>
      <c r="J698" s="52"/>
      <c r="K698" s="53"/>
      <c r="L698" s="54"/>
      <c r="M698" s="55">
        <v>715.54</v>
      </c>
      <c r="N698" s="56"/>
      <c r="O698" s="57"/>
      <c r="P698" s="58"/>
      <c r="Q698" s="56"/>
      <c r="R698" s="56"/>
      <c r="S698" s="56"/>
      <c r="T698" s="59" t="s">
        <v>3</v>
      </c>
      <c r="U698" s="56"/>
      <c r="V698" s="56"/>
      <c r="W698" s="60"/>
    </row>
    <row r="699" spans="6:25" s="38" customFormat="1" ht="12" outlineLevel="2" x14ac:dyDescent="0.3">
      <c r="F699" s="30">
        <v>110</v>
      </c>
      <c r="G699" s="31" t="s">
        <v>0</v>
      </c>
      <c r="H699" s="32" t="s">
        <v>115</v>
      </c>
      <c r="I699" s="33" t="s">
        <v>229</v>
      </c>
      <c r="J699" s="31" t="s">
        <v>13</v>
      </c>
      <c r="K699" s="34">
        <v>858.64800000000002</v>
      </c>
      <c r="L699" s="35">
        <v>0</v>
      </c>
      <c r="M699" s="34">
        <v>858.64800000000002</v>
      </c>
      <c r="N699" s="36">
        <v>26</v>
      </c>
      <c r="O699" s="37">
        <f>M699*N699</f>
        <v>22324.848000000002</v>
      </c>
      <c r="P699" s="37">
        <v>2.9999999999999997E-4</v>
      </c>
      <c r="Q699" s="37">
        <f>M699*P699</f>
        <v>0.2575944</v>
      </c>
      <c r="R699" s="37"/>
      <c r="S699" s="37">
        <f>M699*R699</f>
        <v>0</v>
      </c>
      <c r="T699" s="37">
        <v>21</v>
      </c>
      <c r="U699" s="37">
        <f>O699*T699/100</f>
        <v>4688.2180800000006</v>
      </c>
      <c r="V699" s="37">
        <f>U699+O699</f>
        <v>27013.066080000004</v>
      </c>
      <c r="W699" s="37" t="s">
        <v>1400</v>
      </c>
      <c r="X699" s="37"/>
      <c r="Y699" s="37">
        <v>1</v>
      </c>
    </row>
    <row r="700" spans="6:25" s="38" customFormat="1" ht="12" outlineLevel="2" x14ac:dyDescent="0.3">
      <c r="F700" s="39"/>
      <c r="G700" s="40"/>
      <c r="H700" s="191" t="s">
        <v>230</v>
      </c>
      <c r="I700" s="203"/>
      <c r="J700" s="203"/>
      <c r="K700" s="203"/>
      <c r="L700" s="203"/>
      <c r="M700" s="203"/>
      <c r="N700" s="203"/>
      <c r="O700" s="203"/>
      <c r="P700" s="42"/>
      <c r="Q700" s="43"/>
      <c r="R700" s="42"/>
      <c r="S700" s="43"/>
      <c r="T700" s="44"/>
      <c r="U700" s="44"/>
      <c r="V700" s="44"/>
      <c r="W700" s="45"/>
    </row>
    <row r="701" spans="6:25" s="38" customFormat="1" ht="6" customHeight="1" outlineLevel="2" x14ac:dyDescent="0.3">
      <c r="F701" s="39"/>
      <c r="G701" s="40"/>
      <c r="H701" s="41"/>
      <c r="I701" s="46"/>
      <c r="J701" s="46"/>
      <c r="K701" s="46"/>
      <c r="L701" s="46"/>
      <c r="M701" s="46"/>
      <c r="N701" s="46"/>
      <c r="O701" s="46"/>
      <c r="P701" s="42"/>
      <c r="Q701" s="43"/>
      <c r="R701" s="42"/>
      <c r="S701" s="43"/>
      <c r="T701" s="44"/>
      <c r="U701" s="44"/>
      <c r="V701" s="44"/>
      <c r="W701" s="45"/>
    </row>
    <row r="702" spans="6:25" s="47" customFormat="1" ht="10.5" outlineLevel="3" x14ac:dyDescent="0.25">
      <c r="F702" s="48"/>
      <c r="G702" s="49"/>
      <c r="H702" s="50" t="str">
        <f>IF(AND(H701&lt;&gt;"Výkaz výměr:",I701=""),"Výkaz výměr:","")</f>
        <v>Výkaz výměr:</v>
      </c>
      <c r="I702" s="51" t="s">
        <v>1079</v>
      </c>
      <c r="J702" s="52"/>
      <c r="K702" s="53"/>
      <c r="L702" s="54"/>
      <c r="M702" s="55"/>
      <c r="N702" s="56"/>
      <c r="O702" s="57"/>
      <c r="P702" s="58"/>
      <c r="Q702" s="56"/>
      <c r="R702" s="56"/>
      <c r="S702" s="56"/>
      <c r="T702" s="59" t="s">
        <v>3</v>
      </c>
      <c r="U702" s="56"/>
      <c r="V702" s="56"/>
      <c r="W702" s="60"/>
    </row>
    <row r="703" spans="6:25" s="47" customFormat="1" ht="10.5" outlineLevel="3" x14ac:dyDescent="0.25">
      <c r="F703" s="48"/>
      <c r="G703" s="49"/>
      <c r="H703" s="50" t="str">
        <f>IF(AND(H702&lt;&gt;"Výkaz výměr:",I702=""),"Výkaz výměr:","")</f>
        <v/>
      </c>
      <c r="I703" s="51" t="s">
        <v>914</v>
      </c>
      <c r="J703" s="52"/>
      <c r="K703" s="53"/>
      <c r="L703" s="54"/>
      <c r="M703" s="55">
        <v>858.64800000000002</v>
      </c>
      <c r="N703" s="56"/>
      <c r="O703" s="57"/>
      <c r="P703" s="58"/>
      <c r="Q703" s="56"/>
      <c r="R703" s="56"/>
      <c r="S703" s="56"/>
      <c r="T703" s="59" t="s">
        <v>3</v>
      </c>
      <c r="U703" s="56"/>
      <c r="V703" s="56"/>
      <c r="W703" s="60"/>
    </row>
    <row r="704" spans="6:25" s="3" customFormat="1" ht="12.75" customHeight="1" outlineLevel="2" x14ac:dyDescent="0.25">
      <c r="F704" s="9"/>
      <c r="G704" s="10"/>
      <c r="H704" s="10"/>
      <c r="I704" s="11"/>
      <c r="J704" s="10"/>
      <c r="K704" s="12"/>
      <c r="L704" s="13"/>
      <c r="M704" s="12"/>
      <c r="N704" s="13"/>
      <c r="O704" s="14"/>
      <c r="P704" s="15"/>
      <c r="Q704" s="13"/>
      <c r="R704" s="13"/>
      <c r="S704" s="13"/>
      <c r="T704" s="16" t="s">
        <v>3</v>
      </c>
      <c r="U704" s="13"/>
      <c r="V704" s="13"/>
      <c r="W704" s="13"/>
    </row>
    <row r="705" spans="6:25" s="69" customFormat="1" ht="16.5" customHeight="1" outlineLevel="1" x14ac:dyDescent="0.3">
      <c r="F705" s="70"/>
      <c r="G705" s="71"/>
      <c r="H705" s="72"/>
      <c r="I705" s="72" t="s">
        <v>1245</v>
      </c>
      <c r="J705" s="71"/>
      <c r="K705" s="73"/>
      <c r="L705" s="74"/>
      <c r="M705" s="73"/>
      <c r="N705" s="74"/>
      <c r="O705" s="75">
        <f>SUBTOTAL(9,O706:O736)</f>
        <v>295705.06</v>
      </c>
      <c r="P705" s="76"/>
      <c r="Q705" s="75">
        <f>SUBTOTAL(9,Q706:Q736)</f>
        <v>670.68311999999992</v>
      </c>
      <c r="R705" s="74"/>
      <c r="S705" s="75">
        <f>SUBTOTAL(9,S706:S736)</f>
        <v>0</v>
      </c>
      <c r="T705" s="77"/>
      <c r="U705" s="75">
        <f>SUBTOTAL(9,U706:U736)</f>
        <v>62098.06259999999</v>
      </c>
      <c r="V705" s="75">
        <f>SUBTOTAL(9,V706:V736)</f>
        <v>357803.1226</v>
      </c>
      <c r="W705" s="78"/>
      <c r="Y705" s="75">
        <f>SUBTOTAL(9,Y706:Y736)</f>
        <v>6</v>
      </c>
    </row>
    <row r="706" spans="6:25" s="38" customFormat="1" ht="12" outlineLevel="2" x14ac:dyDescent="0.3">
      <c r="F706" s="30">
        <v>111</v>
      </c>
      <c r="G706" s="31" t="s">
        <v>0</v>
      </c>
      <c r="H706" s="32" t="s">
        <v>285</v>
      </c>
      <c r="I706" s="33" t="s">
        <v>1350</v>
      </c>
      <c r="J706" s="31" t="s">
        <v>13</v>
      </c>
      <c r="K706" s="34">
        <v>550.29999999999995</v>
      </c>
      <c r="L706" s="35">
        <v>0</v>
      </c>
      <c r="M706" s="34">
        <v>550.29999999999995</v>
      </c>
      <c r="N706" s="36">
        <v>197</v>
      </c>
      <c r="O706" s="37">
        <f>M706*N706</f>
        <v>108409.09999999999</v>
      </c>
      <c r="P706" s="37">
        <v>0.33074999999999999</v>
      </c>
      <c r="Q706" s="37">
        <f>M706*P706</f>
        <v>182.01172499999998</v>
      </c>
      <c r="R706" s="37"/>
      <c r="S706" s="37">
        <f>M706*R706</f>
        <v>0</v>
      </c>
      <c r="T706" s="37">
        <v>21</v>
      </c>
      <c r="U706" s="37">
        <f>O706*T706/100</f>
        <v>22765.910999999996</v>
      </c>
      <c r="V706" s="37">
        <f>U706+O706</f>
        <v>131175.011</v>
      </c>
      <c r="W706" s="37"/>
      <c r="X706" s="37"/>
      <c r="Y706" s="37">
        <v>1</v>
      </c>
    </row>
    <row r="707" spans="6:25" s="38" customFormat="1" ht="12" outlineLevel="2" x14ac:dyDescent="0.3">
      <c r="F707" s="39"/>
      <c r="G707" s="40"/>
      <c r="H707" s="191" t="s">
        <v>230</v>
      </c>
      <c r="I707" s="203"/>
      <c r="J707" s="203"/>
      <c r="K707" s="203"/>
      <c r="L707" s="203"/>
      <c r="M707" s="203"/>
      <c r="N707" s="203"/>
      <c r="O707" s="203"/>
      <c r="P707" s="42"/>
      <c r="Q707" s="43"/>
      <c r="R707" s="42"/>
      <c r="S707" s="43"/>
      <c r="T707" s="44"/>
      <c r="U707" s="44"/>
      <c r="V707" s="44"/>
      <c r="W707" s="45"/>
    </row>
    <row r="708" spans="6:25" s="38" customFormat="1" ht="6" customHeight="1" outlineLevel="2" x14ac:dyDescent="0.3">
      <c r="F708" s="39"/>
      <c r="G708" s="40"/>
      <c r="H708" s="41"/>
      <c r="I708" s="46"/>
      <c r="J708" s="46"/>
      <c r="K708" s="46"/>
      <c r="L708" s="46"/>
      <c r="M708" s="46"/>
      <c r="N708" s="46"/>
      <c r="O708" s="46"/>
      <c r="P708" s="42"/>
      <c r="Q708" s="43"/>
      <c r="R708" s="42"/>
      <c r="S708" s="43"/>
      <c r="T708" s="44"/>
      <c r="U708" s="44"/>
      <c r="V708" s="44"/>
      <c r="W708" s="45"/>
    </row>
    <row r="709" spans="6:25" s="47" customFormat="1" ht="10.5" outlineLevel="3" x14ac:dyDescent="0.25">
      <c r="F709" s="48"/>
      <c r="G709" s="49"/>
      <c r="H709" s="50" t="str">
        <f>IF(AND(H708&lt;&gt;"Výkaz výměr:",I708=""),"Výkaz výměr:","")</f>
        <v>Výkaz výměr:</v>
      </c>
      <c r="I709" s="51" t="s">
        <v>380</v>
      </c>
      <c r="J709" s="52"/>
      <c r="K709" s="53"/>
      <c r="L709" s="54"/>
      <c r="M709" s="55"/>
      <c r="N709" s="56"/>
      <c r="O709" s="57"/>
      <c r="P709" s="58"/>
      <c r="Q709" s="56"/>
      <c r="R709" s="56"/>
      <c r="S709" s="56"/>
      <c r="T709" s="59" t="s">
        <v>3</v>
      </c>
      <c r="U709" s="56"/>
      <c r="V709" s="56"/>
      <c r="W709" s="60"/>
    </row>
    <row r="710" spans="6:25" s="47" customFormat="1" ht="10.5" outlineLevel="3" x14ac:dyDescent="0.25">
      <c r="F710" s="48"/>
      <c r="G710" s="49"/>
      <c r="H710" s="50" t="str">
        <f>IF(AND(H709&lt;&gt;"Výkaz výměr:",I709=""),"Výkaz výměr:","")</f>
        <v/>
      </c>
      <c r="I710" s="51" t="s">
        <v>795</v>
      </c>
      <c r="J710" s="52"/>
      <c r="K710" s="53"/>
      <c r="L710" s="54"/>
      <c r="M710" s="55">
        <v>550.29999999999995</v>
      </c>
      <c r="N710" s="56"/>
      <c r="O710" s="57"/>
      <c r="P710" s="58"/>
      <c r="Q710" s="56"/>
      <c r="R710" s="56"/>
      <c r="S710" s="56"/>
      <c r="T710" s="59" t="s">
        <v>3</v>
      </c>
      <c r="U710" s="56"/>
      <c r="V710" s="56"/>
      <c r="W710" s="60"/>
    </row>
    <row r="711" spans="6:25" s="38" customFormat="1" ht="12" outlineLevel="2" x14ac:dyDescent="0.3">
      <c r="F711" s="30">
        <v>112</v>
      </c>
      <c r="G711" s="31" t="s">
        <v>0</v>
      </c>
      <c r="H711" s="32" t="s">
        <v>287</v>
      </c>
      <c r="I711" s="33" t="s">
        <v>1221</v>
      </c>
      <c r="J711" s="31" t="s">
        <v>13</v>
      </c>
      <c r="K711" s="34">
        <v>715.54</v>
      </c>
      <c r="L711" s="35">
        <v>0</v>
      </c>
      <c r="M711" s="34">
        <v>715.54</v>
      </c>
      <c r="N711" s="36">
        <v>199</v>
      </c>
      <c r="O711" s="37">
        <f>M711*N711</f>
        <v>142392.46</v>
      </c>
      <c r="P711" s="37">
        <v>0.55125000000000002</v>
      </c>
      <c r="Q711" s="37">
        <f>M711*P711</f>
        <v>394.44142499999998</v>
      </c>
      <c r="R711" s="37"/>
      <c r="S711" s="37">
        <f>M711*R711</f>
        <v>0</v>
      </c>
      <c r="T711" s="37">
        <v>21</v>
      </c>
      <c r="U711" s="37">
        <f>O711*T711/100</f>
        <v>29902.416599999997</v>
      </c>
      <c r="V711" s="37">
        <f>U711+O711</f>
        <v>172294.87659999999</v>
      </c>
      <c r="W711" s="37"/>
      <c r="X711" s="37"/>
      <c r="Y711" s="37">
        <v>1</v>
      </c>
    </row>
    <row r="712" spans="6:25" s="38" customFormat="1" ht="12" outlineLevel="2" x14ac:dyDescent="0.3">
      <c r="F712" s="39"/>
      <c r="G712" s="40"/>
      <c r="H712" s="191" t="s">
        <v>230</v>
      </c>
      <c r="I712" s="203"/>
      <c r="J712" s="203"/>
      <c r="K712" s="203"/>
      <c r="L712" s="203"/>
      <c r="M712" s="203"/>
      <c r="N712" s="203"/>
      <c r="O712" s="203"/>
      <c r="P712" s="42"/>
      <c r="Q712" s="43"/>
      <c r="R712" s="42"/>
      <c r="S712" s="43"/>
      <c r="T712" s="44"/>
      <c r="U712" s="44"/>
      <c r="V712" s="44"/>
      <c r="W712" s="45"/>
    </row>
    <row r="713" spans="6:25" s="38" customFormat="1" ht="6" customHeight="1" outlineLevel="2" x14ac:dyDescent="0.3">
      <c r="F713" s="39"/>
      <c r="G713" s="40"/>
      <c r="H713" s="41"/>
      <c r="I713" s="46"/>
      <c r="J713" s="46"/>
      <c r="K713" s="46"/>
      <c r="L713" s="46"/>
      <c r="M713" s="46"/>
      <c r="N713" s="46"/>
      <c r="O713" s="46"/>
      <c r="P713" s="42"/>
      <c r="Q713" s="43"/>
      <c r="R713" s="42"/>
      <c r="S713" s="43"/>
      <c r="T713" s="44"/>
      <c r="U713" s="44"/>
      <c r="V713" s="44"/>
      <c r="W713" s="45"/>
    </row>
    <row r="714" spans="6:25" s="47" customFormat="1" ht="10.5" outlineLevel="3" x14ac:dyDescent="0.25">
      <c r="F714" s="48"/>
      <c r="G714" s="49"/>
      <c r="H714" s="50" t="str">
        <f>IF(AND(H713&lt;&gt;"Výkaz výměr:",I713=""),"Výkaz výměr:","")</f>
        <v>Výkaz výměr:</v>
      </c>
      <c r="I714" s="51" t="s">
        <v>1347</v>
      </c>
      <c r="J714" s="52"/>
      <c r="K714" s="53"/>
      <c r="L714" s="54"/>
      <c r="M714" s="55"/>
      <c r="N714" s="56"/>
      <c r="O714" s="57"/>
      <c r="P714" s="58"/>
      <c r="Q714" s="56"/>
      <c r="R714" s="56"/>
      <c r="S714" s="56"/>
      <c r="T714" s="59" t="s">
        <v>3</v>
      </c>
      <c r="U714" s="56"/>
      <c r="V714" s="56"/>
      <c r="W714" s="60"/>
    </row>
    <row r="715" spans="6:25" s="47" customFormat="1" ht="10.5" outlineLevel="3" x14ac:dyDescent="0.25">
      <c r="F715" s="48"/>
      <c r="G715" s="49"/>
      <c r="H715" s="50" t="str">
        <f>IF(AND(H714&lt;&gt;"Výkaz výměr:",I714=""),"Výkaz výměr:","")</f>
        <v/>
      </c>
      <c r="I715" s="51" t="s">
        <v>869</v>
      </c>
      <c r="J715" s="52"/>
      <c r="K715" s="53"/>
      <c r="L715" s="54"/>
      <c r="M715" s="55">
        <v>715.54</v>
      </c>
      <c r="N715" s="56"/>
      <c r="O715" s="57"/>
      <c r="P715" s="58"/>
      <c r="Q715" s="56"/>
      <c r="R715" s="56"/>
      <c r="S715" s="56"/>
      <c r="T715" s="59" t="s">
        <v>3</v>
      </c>
      <c r="U715" s="56"/>
      <c r="V715" s="56"/>
      <c r="W715" s="60"/>
    </row>
    <row r="716" spans="6:25" s="38" customFormat="1" ht="12" outlineLevel="2" x14ac:dyDescent="0.3">
      <c r="F716" s="30">
        <v>113</v>
      </c>
      <c r="G716" s="31" t="s">
        <v>0</v>
      </c>
      <c r="H716" s="32" t="s">
        <v>287</v>
      </c>
      <c r="I716" s="33" t="s">
        <v>1221</v>
      </c>
      <c r="J716" s="31" t="s">
        <v>13</v>
      </c>
      <c r="K716" s="34">
        <v>133</v>
      </c>
      <c r="L716" s="35">
        <v>0</v>
      </c>
      <c r="M716" s="34">
        <v>133</v>
      </c>
      <c r="N716" s="36">
        <v>247</v>
      </c>
      <c r="O716" s="37">
        <f>M716*N716</f>
        <v>32851</v>
      </c>
      <c r="P716" s="37">
        <v>0.55125000000000002</v>
      </c>
      <c r="Q716" s="37">
        <f>M716*P716</f>
        <v>73.316249999999997</v>
      </c>
      <c r="R716" s="37"/>
      <c r="S716" s="37">
        <f>M716*R716</f>
        <v>0</v>
      </c>
      <c r="T716" s="37">
        <v>21</v>
      </c>
      <c r="U716" s="37">
        <f>O716*T716/100</f>
        <v>6898.71</v>
      </c>
      <c r="V716" s="37">
        <f>U716+O716</f>
        <v>39749.71</v>
      </c>
      <c r="W716" s="37"/>
      <c r="X716" s="37"/>
      <c r="Y716" s="37">
        <v>1</v>
      </c>
    </row>
    <row r="717" spans="6:25" s="38" customFormat="1" ht="12" outlineLevel="2" x14ac:dyDescent="0.3">
      <c r="F717" s="39"/>
      <c r="G717" s="40"/>
      <c r="H717" s="191" t="s">
        <v>230</v>
      </c>
      <c r="I717" s="203"/>
      <c r="J717" s="203"/>
      <c r="K717" s="203"/>
      <c r="L717" s="203"/>
      <c r="M717" s="203"/>
      <c r="N717" s="203"/>
      <c r="O717" s="203"/>
      <c r="P717" s="42"/>
      <c r="Q717" s="43"/>
      <c r="R717" s="42"/>
      <c r="S717" s="43"/>
      <c r="T717" s="44"/>
      <c r="U717" s="44"/>
      <c r="V717" s="44"/>
      <c r="W717" s="45"/>
    </row>
    <row r="718" spans="6:25" s="38" customFormat="1" ht="6" customHeight="1" outlineLevel="2" x14ac:dyDescent="0.3">
      <c r="F718" s="39"/>
      <c r="G718" s="40"/>
      <c r="H718" s="41"/>
      <c r="I718" s="46"/>
      <c r="J718" s="46"/>
      <c r="K718" s="46"/>
      <c r="L718" s="46"/>
      <c r="M718" s="46"/>
      <c r="N718" s="46"/>
      <c r="O718" s="46"/>
      <c r="P718" s="42"/>
      <c r="Q718" s="43"/>
      <c r="R718" s="42"/>
      <c r="S718" s="43"/>
      <c r="T718" s="44"/>
      <c r="U718" s="44"/>
      <c r="V718" s="44"/>
      <c r="W718" s="45"/>
    </row>
    <row r="719" spans="6:25" s="47" customFormat="1" ht="10.5" outlineLevel="3" x14ac:dyDescent="0.25">
      <c r="F719" s="48"/>
      <c r="G719" s="49"/>
      <c r="H719" s="50" t="str">
        <f>IF(AND(H718&lt;&gt;"Výkaz výměr:",I718=""),"Výkaz výměr:","")</f>
        <v>Výkaz výměr:</v>
      </c>
      <c r="I719" s="51" t="s">
        <v>78</v>
      </c>
      <c r="J719" s="52"/>
      <c r="K719" s="53"/>
      <c r="L719" s="54"/>
      <c r="M719" s="55"/>
      <c r="N719" s="56"/>
      <c r="O719" s="57"/>
      <c r="P719" s="58"/>
      <c r="Q719" s="56"/>
      <c r="R719" s="56"/>
      <c r="S719" s="56"/>
      <c r="T719" s="59" t="s">
        <v>3</v>
      </c>
      <c r="U719" s="56"/>
      <c r="V719" s="56"/>
      <c r="W719" s="60"/>
    </row>
    <row r="720" spans="6:25" s="47" customFormat="1" ht="10.5" outlineLevel="3" x14ac:dyDescent="0.25">
      <c r="F720" s="48"/>
      <c r="G720" s="49"/>
      <c r="H720" s="50" t="str">
        <f>IF(AND(H719&lt;&gt;"Výkaz výměr:",I719=""),"Výkaz výměr:","")</f>
        <v/>
      </c>
      <c r="I720" s="51" t="s">
        <v>629</v>
      </c>
      <c r="J720" s="52"/>
      <c r="K720" s="53"/>
      <c r="L720" s="54"/>
      <c r="M720" s="55">
        <v>133</v>
      </c>
      <c r="N720" s="56"/>
      <c r="O720" s="57"/>
      <c r="P720" s="58"/>
      <c r="Q720" s="56"/>
      <c r="R720" s="56"/>
      <c r="S720" s="56"/>
      <c r="T720" s="59" t="s">
        <v>3</v>
      </c>
      <c r="U720" s="56"/>
      <c r="V720" s="56"/>
      <c r="W720" s="60"/>
    </row>
    <row r="721" spans="6:25" s="38" customFormat="1" ht="12" outlineLevel="2" x14ac:dyDescent="0.3">
      <c r="F721" s="30">
        <v>114</v>
      </c>
      <c r="G721" s="31" t="s">
        <v>0</v>
      </c>
      <c r="H721" s="32" t="s">
        <v>286</v>
      </c>
      <c r="I721" s="33" t="s">
        <v>1220</v>
      </c>
      <c r="J721" s="31" t="s">
        <v>13</v>
      </c>
      <c r="K721" s="34">
        <v>41.1</v>
      </c>
      <c r="L721" s="35">
        <v>0</v>
      </c>
      <c r="M721" s="34">
        <v>41.1</v>
      </c>
      <c r="N721" s="36">
        <v>215</v>
      </c>
      <c r="O721" s="37">
        <f>M721*N721</f>
        <v>8836.5</v>
      </c>
      <c r="P721" s="37">
        <v>0.441</v>
      </c>
      <c r="Q721" s="37">
        <f>M721*P721</f>
        <v>18.1251</v>
      </c>
      <c r="R721" s="37"/>
      <c r="S721" s="37">
        <f>M721*R721</f>
        <v>0</v>
      </c>
      <c r="T721" s="37">
        <v>21</v>
      </c>
      <c r="U721" s="37">
        <f>O721*T721/100</f>
        <v>1855.665</v>
      </c>
      <c r="V721" s="37">
        <f>U721+O721</f>
        <v>10692.165000000001</v>
      </c>
      <c r="W721" s="37"/>
      <c r="X721" s="37"/>
      <c r="Y721" s="37">
        <v>1</v>
      </c>
    </row>
    <row r="722" spans="6:25" s="38" customFormat="1" ht="12" outlineLevel="2" x14ac:dyDescent="0.3">
      <c r="F722" s="39"/>
      <c r="G722" s="40"/>
      <c r="H722" s="191" t="s">
        <v>230</v>
      </c>
      <c r="I722" s="203"/>
      <c r="J722" s="203"/>
      <c r="K722" s="203"/>
      <c r="L722" s="203"/>
      <c r="M722" s="203"/>
      <c r="N722" s="203"/>
      <c r="O722" s="203"/>
      <c r="P722" s="42"/>
      <c r="Q722" s="43"/>
      <c r="R722" s="42"/>
      <c r="S722" s="43"/>
      <c r="T722" s="44"/>
      <c r="U722" s="44"/>
      <c r="V722" s="44"/>
      <c r="W722" s="45"/>
    </row>
    <row r="723" spans="6:25" s="38" customFormat="1" ht="6" customHeight="1" outlineLevel="2" x14ac:dyDescent="0.3">
      <c r="F723" s="39"/>
      <c r="G723" s="40"/>
      <c r="H723" s="41"/>
      <c r="I723" s="46"/>
      <c r="J723" s="46"/>
      <c r="K723" s="46"/>
      <c r="L723" s="46"/>
      <c r="M723" s="46"/>
      <c r="N723" s="46"/>
      <c r="O723" s="46"/>
      <c r="P723" s="42"/>
      <c r="Q723" s="43"/>
      <c r="R723" s="42"/>
      <c r="S723" s="43"/>
      <c r="T723" s="44"/>
      <c r="U723" s="44"/>
      <c r="V723" s="44"/>
      <c r="W723" s="45"/>
    </row>
    <row r="724" spans="6:25" s="47" customFormat="1" ht="10.5" outlineLevel="3" x14ac:dyDescent="0.25">
      <c r="F724" s="48"/>
      <c r="G724" s="49"/>
      <c r="H724" s="50" t="str">
        <f>IF(AND(H723&lt;&gt;"Výkaz výměr:",I723=""),"Výkaz výměr:","")</f>
        <v>Výkaz výměr:</v>
      </c>
      <c r="I724" s="51" t="s">
        <v>341</v>
      </c>
      <c r="J724" s="52"/>
      <c r="K724" s="53"/>
      <c r="L724" s="54"/>
      <c r="M724" s="55"/>
      <c r="N724" s="56"/>
      <c r="O724" s="57"/>
      <c r="P724" s="58"/>
      <c r="Q724" s="56"/>
      <c r="R724" s="56"/>
      <c r="S724" s="56"/>
      <c r="T724" s="59" t="s">
        <v>3</v>
      </c>
      <c r="U724" s="56"/>
      <c r="V724" s="56"/>
      <c r="W724" s="60"/>
    </row>
    <row r="725" spans="6:25" s="47" customFormat="1" ht="10.5" outlineLevel="3" x14ac:dyDescent="0.25">
      <c r="F725" s="48"/>
      <c r="G725" s="49"/>
      <c r="H725" s="50" t="str">
        <f>IF(AND(H724&lt;&gt;"Výkaz výměr:",I724=""),"Výkaz výměr:","")</f>
        <v/>
      </c>
      <c r="I725" s="51" t="s">
        <v>710</v>
      </c>
      <c r="J725" s="52"/>
      <c r="K725" s="53"/>
      <c r="L725" s="54"/>
      <c r="M725" s="55">
        <v>41.1</v>
      </c>
      <c r="N725" s="56"/>
      <c r="O725" s="57"/>
      <c r="P725" s="58"/>
      <c r="Q725" s="56"/>
      <c r="R725" s="56"/>
      <c r="S725" s="56"/>
      <c r="T725" s="59" t="s">
        <v>3</v>
      </c>
      <c r="U725" s="56"/>
      <c r="V725" s="56"/>
      <c r="W725" s="60"/>
    </row>
    <row r="726" spans="6:25" s="38" customFormat="1" ht="12" outlineLevel="2" x14ac:dyDescent="0.3">
      <c r="F726" s="30">
        <v>115</v>
      </c>
      <c r="G726" s="31" t="s">
        <v>0</v>
      </c>
      <c r="H726" s="32" t="s">
        <v>289</v>
      </c>
      <c r="I726" s="33" t="s">
        <v>919</v>
      </c>
      <c r="J726" s="31" t="s">
        <v>13</v>
      </c>
      <c r="K726" s="34">
        <v>6</v>
      </c>
      <c r="L726" s="35">
        <v>0</v>
      </c>
      <c r="M726" s="34">
        <v>6</v>
      </c>
      <c r="N726" s="36">
        <v>229</v>
      </c>
      <c r="O726" s="37">
        <f>M726*N726</f>
        <v>1374</v>
      </c>
      <c r="P726" s="37">
        <v>0.30651</v>
      </c>
      <c r="Q726" s="37">
        <f>M726*P726</f>
        <v>1.8390599999999999</v>
      </c>
      <c r="R726" s="37"/>
      <c r="S726" s="37">
        <f>M726*R726</f>
        <v>0</v>
      </c>
      <c r="T726" s="37">
        <v>21</v>
      </c>
      <c r="U726" s="37">
        <f>O726*T726/100</f>
        <v>288.54000000000002</v>
      </c>
      <c r="V726" s="37">
        <f>U726+O726</f>
        <v>1662.54</v>
      </c>
      <c r="W726" s="37"/>
      <c r="X726" s="37"/>
      <c r="Y726" s="37">
        <v>1</v>
      </c>
    </row>
    <row r="727" spans="6:25" s="38" customFormat="1" ht="12" outlineLevel="2" x14ac:dyDescent="0.3">
      <c r="F727" s="39"/>
      <c r="G727" s="40"/>
      <c r="H727" s="191" t="s">
        <v>230</v>
      </c>
      <c r="I727" s="203"/>
      <c r="J727" s="203"/>
      <c r="K727" s="203"/>
      <c r="L727" s="203"/>
      <c r="M727" s="203"/>
      <c r="N727" s="203"/>
      <c r="O727" s="203"/>
      <c r="P727" s="42"/>
      <c r="Q727" s="43"/>
      <c r="R727" s="42"/>
      <c r="S727" s="43"/>
      <c r="T727" s="44"/>
      <c r="U727" s="44"/>
      <c r="V727" s="44"/>
      <c r="W727" s="45"/>
    </row>
    <row r="728" spans="6:25" s="38" customFormat="1" ht="6" customHeight="1" outlineLevel="2" x14ac:dyDescent="0.3">
      <c r="F728" s="39"/>
      <c r="G728" s="40"/>
      <c r="H728" s="41"/>
      <c r="I728" s="46"/>
      <c r="J728" s="46"/>
      <c r="K728" s="46"/>
      <c r="L728" s="46"/>
      <c r="M728" s="46"/>
      <c r="N728" s="46"/>
      <c r="O728" s="46"/>
      <c r="P728" s="42"/>
      <c r="Q728" s="43"/>
      <c r="R728" s="42"/>
      <c r="S728" s="43"/>
      <c r="T728" s="44"/>
      <c r="U728" s="44"/>
      <c r="V728" s="44"/>
      <c r="W728" s="45"/>
    </row>
    <row r="729" spans="6:25" s="47" customFormat="1" ht="10.5" outlineLevel="3" x14ac:dyDescent="0.25">
      <c r="F729" s="48"/>
      <c r="G729" s="49"/>
      <c r="H729" s="50" t="str">
        <f>IF(AND(H728&lt;&gt;"Výkaz výměr:",I728=""),"Výkaz výměr:","")</f>
        <v>Výkaz výměr:</v>
      </c>
      <c r="I729" s="51" t="s">
        <v>37</v>
      </c>
      <c r="J729" s="52"/>
      <c r="K729" s="53"/>
      <c r="L729" s="54"/>
      <c r="M729" s="55"/>
      <c r="N729" s="56"/>
      <c r="O729" s="57"/>
      <c r="P729" s="58"/>
      <c r="Q729" s="56"/>
      <c r="R729" s="56"/>
      <c r="S729" s="56"/>
      <c r="T729" s="59" t="s">
        <v>3</v>
      </c>
      <c r="U729" s="56"/>
      <c r="V729" s="56"/>
      <c r="W729" s="60"/>
    </row>
    <row r="730" spans="6:25" s="47" customFormat="1" ht="10.5" outlineLevel="3" x14ac:dyDescent="0.25">
      <c r="F730" s="48"/>
      <c r="G730" s="49"/>
      <c r="H730" s="50" t="str">
        <f>IF(AND(H729&lt;&gt;"Výkaz výměr:",I729=""),"Výkaz výměr:","")</f>
        <v/>
      </c>
      <c r="I730" s="51" t="s">
        <v>561</v>
      </c>
      <c r="J730" s="52"/>
      <c r="K730" s="53"/>
      <c r="L730" s="54"/>
      <c r="M730" s="55">
        <v>6</v>
      </c>
      <c r="N730" s="56"/>
      <c r="O730" s="57"/>
      <c r="P730" s="58"/>
      <c r="Q730" s="56"/>
      <c r="R730" s="56"/>
      <c r="S730" s="56"/>
      <c r="T730" s="59" t="s">
        <v>3</v>
      </c>
      <c r="U730" s="56"/>
      <c r="V730" s="56"/>
      <c r="W730" s="60"/>
    </row>
    <row r="731" spans="6:25" s="38" customFormat="1" ht="12" outlineLevel="2" x14ac:dyDescent="0.3">
      <c r="F731" s="30">
        <v>116</v>
      </c>
      <c r="G731" s="31" t="s">
        <v>0</v>
      </c>
      <c r="H731" s="32" t="s">
        <v>288</v>
      </c>
      <c r="I731" s="33" t="s">
        <v>933</v>
      </c>
      <c r="J731" s="31" t="s">
        <v>13</v>
      </c>
      <c r="K731" s="34">
        <v>6</v>
      </c>
      <c r="L731" s="35">
        <v>0</v>
      </c>
      <c r="M731" s="34">
        <v>6</v>
      </c>
      <c r="N731" s="36">
        <v>307</v>
      </c>
      <c r="O731" s="37">
        <f>M731*N731</f>
        <v>1842</v>
      </c>
      <c r="P731" s="37">
        <v>0.15826000000000001</v>
      </c>
      <c r="Q731" s="37">
        <f>M731*P731</f>
        <v>0.94956000000000007</v>
      </c>
      <c r="R731" s="37"/>
      <c r="S731" s="37">
        <f>M731*R731</f>
        <v>0</v>
      </c>
      <c r="T731" s="37">
        <v>21</v>
      </c>
      <c r="U731" s="37">
        <f>O731*T731/100</f>
        <v>386.82</v>
      </c>
      <c r="V731" s="37">
        <f>U731+O731</f>
        <v>2228.8200000000002</v>
      </c>
      <c r="W731" s="37"/>
      <c r="X731" s="37"/>
      <c r="Y731" s="37">
        <v>1</v>
      </c>
    </row>
    <row r="732" spans="6:25" s="38" customFormat="1" ht="12" outlineLevel="2" x14ac:dyDescent="0.3">
      <c r="F732" s="39"/>
      <c r="G732" s="40"/>
      <c r="H732" s="191" t="s">
        <v>230</v>
      </c>
      <c r="I732" s="203"/>
      <c r="J732" s="203"/>
      <c r="K732" s="203"/>
      <c r="L732" s="203"/>
      <c r="M732" s="203"/>
      <c r="N732" s="203"/>
      <c r="O732" s="203"/>
      <c r="P732" s="42"/>
      <c r="Q732" s="43"/>
      <c r="R732" s="42"/>
      <c r="S732" s="43"/>
      <c r="T732" s="44"/>
      <c r="U732" s="44"/>
      <c r="V732" s="44"/>
      <c r="W732" s="45"/>
    </row>
    <row r="733" spans="6:25" s="38" customFormat="1" ht="6" customHeight="1" outlineLevel="2" x14ac:dyDescent="0.3">
      <c r="F733" s="39"/>
      <c r="G733" s="40"/>
      <c r="H733" s="41"/>
      <c r="I733" s="46"/>
      <c r="J733" s="46"/>
      <c r="K733" s="46"/>
      <c r="L733" s="46"/>
      <c r="M733" s="46"/>
      <c r="N733" s="46"/>
      <c r="O733" s="46"/>
      <c r="P733" s="42"/>
      <c r="Q733" s="43"/>
      <c r="R733" s="42"/>
      <c r="S733" s="43"/>
      <c r="T733" s="44"/>
      <c r="U733" s="44"/>
      <c r="V733" s="44"/>
      <c r="W733" s="45"/>
    </row>
    <row r="734" spans="6:25" s="47" customFormat="1" ht="10.5" outlineLevel="3" x14ac:dyDescent="0.25">
      <c r="F734" s="48"/>
      <c r="G734" s="49"/>
      <c r="H734" s="50" t="str">
        <f>IF(AND(H733&lt;&gt;"Výkaz výměr:",I733=""),"Výkaz výměr:","")</f>
        <v>Výkaz výměr:</v>
      </c>
      <c r="I734" s="51" t="s">
        <v>37</v>
      </c>
      <c r="J734" s="52"/>
      <c r="K734" s="53"/>
      <c r="L734" s="54"/>
      <c r="M734" s="55"/>
      <c r="N734" s="56"/>
      <c r="O734" s="57"/>
      <c r="P734" s="58"/>
      <c r="Q734" s="56"/>
      <c r="R734" s="56"/>
      <c r="S734" s="56"/>
      <c r="T734" s="59" t="s">
        <v>3</v>
      </c>
      <c r="U734" s="56"/>
      <c r="V734" s="56"/>
      <c r="W734" s="60"/>
    </row>
    <row r="735" spans="6:25" s="47" customFormat="1" ht="10.5" outlineLevel="3" x14ac:dyDescent="0.25">
      <c r="F735" s="48"/>
      <c r="G735" s="49"/>
      <c r="H735" s="50" t="str">
        <f>IF(AND(H734&lt;&gt;"Výkaz výměr:",I734=""),"Výkaz výměr:","")</f>
        <v/>
      </c>
      <c r="I735" s="51" t="s">
        <v>561</v>
      </c>
      <c r="J735" s="52"/>
      <c r="K735" s="53"/>
      <c r="L735" s="54"/>
      <c r="M735" s="55">
        <v>6</v>
      </c>
      <c r="N735" s="56"/>
      <c r="O735" s="57"/>
      <c r="P735" s="58"/>
      <c r="Q735" s="56"/>
      <c r="R735" s="56"/>
      <c r="S735" s="56"/>
      <c r="T735" s="59" t="s">
        <v>3</v>
      </c>
      <c r="U735" s="56"/>
      <c r="V735" s="56"/>
      <c r="W735" s="60"/>
    </row>
    <row r="736" spans="6:25" s="3" customFormat="1" ht="12.75" customHeight="1" outlineLevel="2" x14ac:dyDescent="0.25">
      <c r="F736" s="9"/>
      <c r="G736" s="10"/>
      <c r="H736" s="10"/>
      <c r="I736" s="11"/>
      <c r="J736" s="10"/>
      <c r="K736" s="12"/>
      <c r="L736" s="13"/>
      <c r="M736" s="12"/>
      <c r="N736" s="13"/>
      <c r="O736" s="14"/>
      <c r="P736" s="15"/>
      <c r="Q736" s="13"/>
      <c r="R736" s="13"/>
      <c r="S736" s="13"/>
      <c r="T736" s="16" t="s">
        <v>3</v>
      </c>
      <c r="U736" s="13"/>
      <c r="V736" s="13"/>
      <c r="W736" s="13"/>
    </row>
    <row r="737" spans="6:25" s="69" customFormat="1" ht="16.5" customHeight="1" outlineLevel="1" x14ac:dyDescent="0.3">
      <c r="F737" s="70"/>
      <c r="G737" s="71"/>
      <c r="H737" s="72"/>
      <c r="I737" s="72" t="s">
        <v>1326</v>
      </c>
      <c r="J737" s="71"/>
      <c r="K737" s="73"/>
      <c r="L737" s="74"/>
      <c r="M737" s="73"/>
      <c r="N737" s="74"/>
      <c r="O737" s="75">
        <f>SUBTOTAL(9,O738:O757)</f>
        <v>4220</v>
      </c>
      <c r="P737" s="76"/>
      <c r="Q737" s="75">
        <f>SUBTOTAL(9,Q738:Q757)</f>
        <v>1.18686</v>
      </c>
      <c r="R737" s="74"/>
      <c r="S737" s="75">
        <f>SUBTOTAL(9,S738:S757)</f>
        <v>0</v>
      </c>
      <c r="T737" s="77"/>
      <c r="U737" s="75">
        <f>SUBTOTAL(9,U738:U757)</f>
        <v>886.2</v>
      </c>
      <c r="V737" s="75">
        <f>SUBTOTAL(9,V738:V757)</f>
        <v>5106.2</v>
      </c>
      <c r="W737" s="78"/>
      <c r="Y737" s="75">
        <f>SUBTOTAL(9,Y738:Y757)</f>
        <v>3</v>
      </c>
    </row>
    <row r="738" spans="6:25" s="38" customFormat="1" ht="12" outlineLevel="2" x14ac:dyDescent="0.3">
      <c r="F738" s="30">
        <v>117</v>
      </c>
      <c r="G738" s="31" t="s">
        <v>0</v>
      </c>
      <c r="H738" s="32" t="s">
        <v>290</v>
      </c>
      <c r="I738" s="33" t="s">
        <v>1238</v>
      </c>
      <c r="J738" s="31" t="s">
        <v>13</v>
      </c>
      <c r="K738" s="34">
        <v>6</v>
      </c>
      <c r="L738" s="35">
        <v>0</v>
      </c>
      <c r="M738" s="34">
        <v>6</v>
      </c>
      <c r="N738" s="36">
        <v>58</v>
      </c>
      <c r="O738" s="37">
        <f>M738*N738</f>
        <v>348</v>
      </c>
      <c r="P738" s="37">
        <v>6.5199999999999998E-3</v>
      </c>
      <c r="Q738" s="37">
        <f>M738*P738</f>
        <v>3.9120000000000002E-2</v>
      </c>
      <c r="R738" s="37"/>
      <c r="S738" s="37">
        <f>M738*R738</f>
        <v>0</v>
      </c>
      <c r="T738" s="37">
        <v>21</v>
      </c>
      <c r="U738" s="37">
        <f>O738*T738/100</f>
        <v>73.08</v>
      </c>
      <c r="V738" s="37">
        <f>U738+O738</f>
        <v>421.08</v>
      </c>
      <c r="W738" s="37"/>
      <c r="X738" s="37"/>
      <c r="Y738" s="37">
        <v>1</v>
      </c>
    </row>
    <row r="739" spans="6:25" s="38" customFormat="1" ht="12" outlineLevel="2" x14ac:dyDescent="0.3">
      <c r="F739" s="39"/>
      <c r="G739" s="40"/>
      <c r="H739" s="191" t="s">
        <v>230</v>
      </c>
      <c r="I739" s="203"/>
      <c r="J739" s="203"/>
      <c r="K739" s="203"/>
      <c r="L739" s="203"/>
      <c r="M739" s="203"/>
      <c r="N739" s="203"/>
      <c r="O739" s="203"/>
      <c r="P739" s="42"/>
      <c r="Q739" s="43"/>
      <c r="R739" s="42"/>
      <c r="S739" s="43"/>
      <c r="T739" s="44"/>
      <c r="U739" s="44"/>
      <c r="V739" s="44"/>
      <c r="W739" s="45"/>
    </row>
    <row r="740" spans="6:25" s="38" customFormat="1" ht="6" customHeight="1" outlineLevel="2" x14ac:dyDescent="0.3">
      <c r="F740" s="39"/>
      <c r="G740" s="40"/>
      <c r="H740" s="41"/>
      <c r="I740" s="46"/>
      <c r="J740" s="46"/>
      <c r="K740" s="46"/>
      <c r="L740" s="46"/>
      <c r="M740" s="46"/>
      <c r="N740" s="46"/>
      <c r="O740" s="46"/>
      <c r="P740" s="42"/>
      <c r="Q740" s="43"/>
      <c r="R740" s="42"/>
      <c r="S740" s="43"/>
      <c r="T740" s="44"/>
      <c r="U740" s="44"/>
      <c r="V740" s="44"/>
      <c r="W740" s="45"/>
    </row>
    <row r="741" spans="6:25" s="47" customFormat="1" ht="10.5" outlineLevel="3" x14ac:dyDescent="0.25">
      <c r="F741" s="48"/>
      <c r="G741" s="49"/>
      <c r="H741" s="50" t="str">
        <f>IF(AND(H740&lt;&gt;"Výkaz výměr:",I740=""),"Výkaz výměr:","")</f>
        <v>Výkaz výměr:</v>
      </c>
      <c r="I741" s="51" t="s">
        <v>233</v>
      </c>
      <c r="J741" s="52"/>
      <c r="K741" s="53"/>
      <c r="L741" s="54"/>
      <c r="M741" s="55"/>
      <c r="N741" s="56"/>
      <c r="O741" s="57"/>
      <c r="P741" s="58"/>
      <c r="Q741" s="56"/>
      <c r="R741" s="56"/>
      <c r="S741" s="56"/>
      <c r="T741" s="59" t="s">
        <v>3</v>
      </c>
      <c r="U741" s="56"/>
      <c r="V741" s="56"/>
      <c r="W741" s="60"/>
    </row>
    <row r="742" spans="6:25" s="47" customFormat="1" ht="10.5" outlineLevel="3" x14ac:dyDescent="0.25">
      <c r="F742" s="48"/>
      <c r="G742" s="49"/>
      <c r="H742" s="50" t="str">
        <f>IF(AND(H741&lt;&gt;"Výkaz výměr:",I741=""),"Výkaz výměr:","")</f>
        <v/>
      </c>
      <c r="I742" s="51" t="s">
        <v>75</v>
      </c>
      <c r="J742" s="52"/>
      <c r="K742" s="53"/>
      <c r="L742" s="54"/>
      <c r="M742" s="55"/>
      <c r="N742" s="56"/>
      <c r="O742" s="57"/>
      <c r="P742" s="58"/>
      <c r="Q742" s="56"/>
      <c r="R742" s="56"/>
      <c r="S742" s="56"/>
      <c r="T742" s="59" t="s">
        <v>3</v>
      </c>
      <c r="U742" s="56"/>
      <c r="V742" s="56"/>
      <c r="W742" s="60"/>
    </row>
    <row r="743" spans="6:25" s="47" customFormat="1" ht="10.5" outlineLevel="3" x14ac:dyDescent="0.25">
      <c r="F743" s="48"/>
      <c r="G743" s="49"/>
      <c r="H743" s="50" t="str">
        <f>IF(AND(H742&lt;&gt;"Výkaz výměr:",I742=""),"Výkaz výměr:","")</f>
        <v/>
      </c>
      <c r="I743" s="51" t="s">
        <v>561</v>
      </c>
      <c r="J743" s="52"/>
      <c r="K743" s="53"/>
      <c r="L743" s="54"/>
      <c r="M743" s="55">
        <v>6</v>
      </c>
      <c r="N743" s="56"/>
      <c r="O743" s="57"/>
      <c r="P743" s="58"/>
      <c r="Q743" s="56"/>
      <c r="R743" s="56"/>
      <c r="S743" s="56"/>
      <c r="T743" s="59" t="s">
        <v>3</v>
      </c>
      <c r="U743" s="56"/>
      <c r="V743" s="56"/>
      <c r="W743" s="60"/>
    </row>
    <row r="744" spans="6:25" s="38" customFormat="1" ht="12" outlineLevel="2" x14ac:dyDescent="0.3">
      <c r="F744" s="30">
        <v>118</v>
      </c>
      <c r="G744" s="31" t="s">
        <v>0</v>
      </c>
      <c r="H744" s="32" t="s">
        <v>291</v>
      </c>
      <c r="I744" s="33" t="s">
        <v>1239</v>
      </c>
      <c r="J744" s="31" t="s">
        <v>13</v>
      </c>
      <c r="K744" s="34">
        <v>11</v>
      </c>
      <c r="L744" s="35">
        <v>0</v>
      </c>
      <c r="M744" s="34">
        <v>11</v>
      </c>
      <c r="N744" s="36">
        <v>32</v>
      </c>
      <c r="O744" s="37">
        <f>M744*N744</f>
        <v>352</v>
      </c>
      <c r="P744" s="37">
        <v>6.0999999999999997E-4</v>
      </c>
      <c r="Q744" s="37">
        <f>M744*P744</f>
        <v>6.7099999999999998E-3</v>
      </c>
      <c r="R744" s="37"/>
      <c r="S744" s="37">
        <f>M744*R744</f>
        <v>0</v>
      </c>
      <c r="T744" s="37">
        <v>21</v>
      </c>
      <c r="U744" s="37">
        <f>O744*T744/100</f>
        <v>73.92</v>
      </c>
      <c r="V744" s="37">
        <f>U744+O744</f>
        <v>425.92</v>
      </c>
      <c r="W744" s="37"/>
      <c r="X744" s="37"/>
      <c r="Y744" s="37">
        <v>1</v>
      </c>
    </row>
    <row r="745" spans="6:25" s="38" customFormat="1" ht="12" outlineLevel="2" x14ac:dyDescent="0.3">
      <c r="F745" s="39"/>
      <c r="G745" s="40"/>
      <c r="H745" s="191" t="s">
        <v>230</v>
      </c>
      <c r="I745" s="203"/>
      <c r="J745" s="203"/>
      <c r="K745" s="203"/>
      <c r="L745" s="203"/>
      <c r="M745" s="203"/>
      <c r="N745" s="203"/>
      <c r="O745" s="203"/>
      <c r="P745" s="42"/>
      <c r="Q745" s="43"/>
      <c r="R745" s="42"/>
      <c r="S745" s="43"/>
      <c r="T745" s="44"/>
      <c r="U745" s="44"/>
      <c r="V745" s="44"/>
      <c r="W745" s="45"/>
    </row>
    <row r="746" spans="6:25" s="38" customFormat="1" ht="6" customHeight="1" outlineLevel="2" x14ac:dyDescent="0.3">
      <c r="F746" s="39"/>
      <c r="G746" s="40"/>
      <c r="H746" s="41"/>
      <c r="I746" s="46"/>
      <c r="J746" s="46"/>
      <c r="K746" s="46"/>
      <c r="L746" s="46"/>
      <c r="M746" s="46"/>
      <c r="N746" s="46"/>
      <c r="O746" s="46"/>
      <c r="P746" s="42"/>
      <c r="Q746" s="43"/>
      <c r="R746" s="42"/>
      <c r="S746" s="43"/>
      <c r="T746" s="44"/>
      <c r="U746" s="44"/>
      <c r="V746" s="44"/>
      <c r="W746" s="45"/>
    </row>
    <row r="747" spans="6:25" s="47" customFormat="1" ht="10.5" outlineLevel="3" x14ac:dyDescent="0.25">
      <c r="F747" s="48"/>
      <c r="G747" s="49"/>
      <c r="H747" s="50" t="str">
        <f>IF(AND(H746&lt;&gt;"Výkaz výměr:",I746=""),"Výkaz výměr:","")</f>
        <v>Výkaz výměr:</v>
      </c>
      <c r="I747" s="51" t="s">
        <v>405</v>
      </c>
      <c r="J747" s="52"/>
      <c r="K747" s="53"/>
      <c r="L747" s="54"/>
      <c r="M747" s="55"/>
      <c r="N747" s="56"/>
      <c r="O747" s="57"/>
      <c r="P747" s="58"/>
      <c r="Q747" s="56"/>
      <c r="R747" s="56"/>
      <c r="S747" s="56"/>
      <c r="T747" s="59" t="s">
        <v>3</v>
      </c>
      <c r="U747" s="56"/>
      <c r="V747" s="56"/>
      <c r="W747" s="60"/>
    </row>
    <row r="748" spans="6:25" s="47" customFormat="1" ht="10.5" outlineLevel="3" x14ac:dyDescent="0.25">
      <c r="F748" s="48"/>
      <c r="G748" s="49"/>
      <c r="H748" s="50" t="str">
        <f>IF(AND(H747&lt;&gt;"Výkaz výměr:",I747=""),"Výkaz výměr:","")</f>
        <v/>
      </c>
      <c r="I748" s="51" t="s">
        <v>124</v>
      </c>
      <c r="J748" s="52"/>
      <c r="K748" s="53"/>
      <c r="L748" s="54"/>
      <c r="M748" s="55"/>
      <c r="N748" s="56"/>
      <c r="O748" s="57"/>
      <c r="P748" s="58"/>
      <c r="Q748" s="56"/>
      <c r="R748" s="56"/>
      <c r="S748" s="56"/>
      <c r="T748" s="59" t="s">
        <v>3</v>
      </c>
      <c r="U748" s="56"/>
      <c r="V748" s="56"/>
      <c r="W748" s="60"/>
    </row>
    <row r="749" spans="6:25" s="47" customFormat="1" ht="10.5" outlineLevel="3" x14ac:dyDescent="0.25">
      <c r="F749" s="48"/>
      <c r="G749" s="49"/>
      <c r="H749" s="50" t="str">
        <f>IF(AND(H748&lt;&gt;"Výkaz výměr:",I748=""),"Výkaz výměr:","")</f>
        <v/>
      </c>
      <c r="I749" s="51" t="s">
        <v>95</v>
      </c>
      <c r="J749" s="52"/>
      <c r="K749" s="53"/>
      <c r="L749" s="54"/>
      <c r="M749" s="55"/>
      <c r="N749" s="56"/>
      <c r="O749" s="57"/>
      <c r="P749" s="58"/>
      <c r="Q749" s="56"/>
      <c r="R749" s="56"/>
      <c r="S749" s="56"/>
      <c r="T749" s="59" t="s">
        <v>3</v>
      </c>
      <c r="U749" s="56"/>
      <c r="V749" s="56"/>
      <c r="W749" s="60"/>
    </row>
    <row r="750" spans="6:25" s="47" customFormat="1" ht="10.5" outlineLevel="3" x14ac:dyDescent="0.25">
      <c r="F750" s="48"/>
      <c r="G750" s="49"/>
      <c r="H750" s="50" t="str">
        <f>IF(AND(H749&lt;&gt;"Výkaz výměr:",I749=""),"Výkaz výměr:","")</f>
        <v/>
      </c>
      <c r="I750" s="51" t="s">
        <v>94</v>
      </c>
      <c r="J750" s="52"/>
      <c r="K750" s="53"/>
      <c r="L750" s="54"/>
      <c r="M750" s="55"/>
      <c r="N750" s="56"/>
      <c r="O750" s="57"/>
      <c r="P750" s="58"/>
      <c r="Q750" s="56"/>
      <c r="R750" s="56"/>
      <c r="S750" s="56"/>
      <c r="T750" s="59" t="s">
        <v>3</v>
      </c>
      <c r="U750" s="56"/>
      <c r="V750" s="56"/>
      <c r="W750" s="60"/>
    </row>
    <row r="751" spans="6:25" s="47" customFormat="1" ht="10.5" outlineLevel="3" x14ac:dyDescent="0.25">
      <c r="F751" s="48"/>
      <c r="G751" s="49"/>
      <c r="H751" s="50" t="str">
        <f>IF(AND(H750&lt;&gt;"Výkaz výměr:",I750=""),"Výkaz výměr:","")</f>
        <v/>
      </c>
      <c r="I751" s="51" t="s">
        <v>576</v>
      </c>
      <c r="J751" s="52"/>
      <c r="K751" s="53"/>
      <c r="L751" s="54"/>
      <c r="M751" s="55">
        <v>11</v>
      </c>
      <c r="N751" s="56"/>
      <c r="O751" s="57"/>
      <c r="P751" s="58"/>
      <c r="Q751" s="56"/>
      <c r="R751" s="56"/>
      <c r="S751" s="56"/>
      <c r="T751" s="59" t="s">
        <v>3</v>
      </c>
      <c r="U751" s="56"/>
      <c r="V751" s="56"/>
      <c r="W751" s="60"/>
    </row>
    <row r="752" spans="6:25" s="38" customFormat="1" ht="12" outlineLevel="2" x14ac:dyDescent="0.3">
      <c r="F752" s="30">
        <v>119</v>
      </c>
      <c r="G752" s="31" t="s">
        <v>0</v>
      </c>
      <c r="H752" s="32" t="s">
        <v>292</v>
      </c>
      <c r="I752" s="33" t="s">
        <v>1246</v>
      </c>
      <c r="J752" s="31" t="s">
        <v>13</v>
      </c>
      <c r="K752" s="34">
        <v>11</v>
      </c>
      <c r="L752" s="35">
        <v>0</v>
      </c>
      <c r="M752" s="34">
        <v>11</v>
      </c>
      <c r="N752" s="36">
        <v>320</v>
      </c>
      <c r="O752" s="37">
        <f>M752*N752</f>
        <v>3520</v>
      </c>
      <c r="P752" s="37">
        <v>0.10373</v>
      </c>
      <c r="Q752" s="37">
        <f>M752*P752</f>
        <v>1.14103</v>
      </c>
      <c r="R752" s="37"/>
      <c r="S752" s="37">
        <f>M752*R752</f>
        <v>0</v>
      </c>
      <c r="T752" s="37">
        <v>21</v>
      </c>
      <c r="U752" s="37">
        <f>O752*T752/100</f>
        <v>739.2</v>
      </c>
      <c r="V752" s="37">
        <f>U752+O752</f>
        <v>4259.2</v>
      </c>
      <c r="W752" s="37"/>
      <c r="X752" s="37"/>
      <c r="Y752" s="37">
        <v>1</v>
      </c>
    </row>
    <row r="753" spans="6:25" s="38" customFormat="1" ht="12" outlineLevel="2" x14ac:dyDescent="0.3">
      <c r="F753" s="39"/>
      <c r="G753" s="40"/>
      <c r="H753" s="191" t="s">
        <v>230</v>
      </c>
      <c r="I753" s="203"/>
      <c r="J753" s="203"/>
      <c r="K753" s="203"/>
      <c r="L753" s="203"/>
      <c r="M753" s="203"/>
      <c r="N753" s="203"/>
      <c r="O753" s="203"/>
      <c r="P753" s="42"/>
      <c r="Q753" s="43"/>
      <c r="R753" s="42"/>
      <c r="S753" s="43"/>
      <c r="T753" s="44"/>
      <c r="U753" s="44"/>
      <c r="V753" s="44"/>
      <c r="W753" s="45"/>
    </row>
    <row r="754" spans="6:25" s="38" customFormat="1" ht="6" customHeight="1" outlineLevel="2" x14ac:dyDescent="0.3">
      <c r="F754" s="39"/>
      <c r="G754" s="40"/>
      <c r="H754" s="41"/>
      <c r="I754" s="46"/>
      <c r="J754" s="46"/>
      <c r="K754" s="46"/>
      <c r="L754" s="46"/>
      <c r="M754" s="46"/>
      <c r="N754" s="46"/>
      <c r="O754" s="46"/>
      <c r="P754" s="42"/>
      <c r="Q754" s="43"/>
      <c r="R754" s="42"/>
      <c r="S754" s="43"/>
      <c r="T754" s="44"/>
      <c r="U754" s="44"/>
      <c r="V754" s="44"/>
      <c r="W754" s="45"/>
    </row>
    <row r="755" spans="6:25" s="47" customFormat="1" ht="10.5" outlineLevel="3" x14ac:dyDescent="0.25">
      <c r="F755" s="48"/>
      <c r="G755" s="49"/>
      <c r="H755" s="50" t="str">
        <f>IF(AND(H754&lt;&gt;"Výkaz výměr:",I754=""),"Výkaz výměr:","")</f>
        <v>Výkaz výměr:</v>
      </c>
      <c r="I755" s="51" t="s">
        <v>497</v>
      </c>
      <c r="J755" s="52"/>
      <c r="K755" s="53"/>
      <c r="L755" s="54"/>
      <c r="M755" s="55"/>
      <c r="N755" s="56"/>
      <c r="O755" s="57"/>
      <c r="P755" s="58"/>
      <c r="Q755" s="56"/>
      <c r="R755" s="56"/>
      <c r="S755" s="56"/>
      <c r="T755" s="59" t="s">
        <v>3</v>
      </c>
      <c r="U755" s="56"/>
      <c r="V755" s="56"/>
      <c r="W755" s="60"/>
    </row>
    <row r="756" spans="6:25" s="47" customFormat="1" ht="10.5" outlineLevel="3" x14ac:dyDescent="0.25">
      <c r="F756" s="48"/>
      <c r="G756" s="49"/>
      <c r="H756" s="50" t="str">
        <f>IF(AND(H755&lt;&gt;"Výkaz výměr:",I755=""),"Výkaz výměr:","")</f>
        <v/>
      </c>
      <c r="I756" s="51" t="s">
        <v>576</v>
      </c>
      <c r="J756" s="52"/>
      <c r="K756" s="53"/>
      <c r="L756" s="54"/>
      <c r="M756" s="55">
        <v>11</v>
      </c>
      <c r="N756" s="56"/>
      <c r="O756" s="57"/>
      <c r="P756" s="58"/>
      <c r="Q756" s="56"/>
      <c r="R756" s="56"/>
      <c r="S756" s="56"/>
      <c r="T756" s="59" t="s">
        <v>3</v>
      </c>
      <c r="U756" s="56"/>
      <c r="V756" s="56"/>
      <c r="W756" s="60"/>
    </row>
    <row r="757" spans="6:25" s="3" customFormat="1" ht="12.75" customHeight="1" outlineLevel="2" x14ac:dyDescent="0.25">
      <c r="F757" s="9"/>
      <c r="G757" s="10"/>
      <c r="H757" s="10"/>
      <c r="I757" s="11"/>
      <c r="J757" s="10"/>
      <c r="K757" s="12"/>
      <c r="L757" s="13"/>
      <c r="M757" s="12"/>
      <c r="N757" s="13"/>
      <c r="O757" s="14"/>
      <c r="P757" s="15"/>
      <c r="Q757" s="13"/>
      <c r="R757" s="13"/>
      <c r="S757" s="13"/>
      <c r="T757" s="16" t="s">
        <v>3</v>
      </c>
      <c r="U757" s="13"/>
      <c r="V757" s="13"/>
      <c r="W757" s="13"/>
    </row>
    <row r="758" spans="6:25" s="69" customFormat="1" ht="16.5" customHeight="1" outlineLevel="1" x14ac:dyDescent="0.3">
      <c r="F758" s="70"/>
      <c r="G758" s="71"/>
      <c r="H758" s="72"/>
      <c r="I758" s="72" t="s">
        <v>1308</v>
      </c>
      <c r="J758" s="71"/>
      <c r="K758" s="73"/>
      <c r="L758" s="74"/>
      <c r="M758" s="73"/>
      <c r="N758" s="74"/>
      <c r="O758" s="75">
        <f>SUBTOTAL(9,O759:O820)</f>
        <v>336956.83999999997</v>
      </c>
      <c r="P758" s="76"/>
      <c r="Q758" s="75">
        <f>SUBTOTAL(9,Q759:Q820)</f>
        <v>141.96601371999998</v>
      </c>
      <c r="R758" s="74"/>
      <c r="S758" s="75">
        <f>SUBTOTAL(9,S759:S820)</f>
        <v>0</v>
      </c>
      <c r="T758" s="77"/>
      <c r="U758" s="75">
        <f>SUBTOTAL(9,U759:U820)</f>
        <v>70760.936400000006</v>
      </c>
      <c r="V758" s="75">
        <f>SUBTOTAL(9,V759:V820)</f>
        <v>407717.77640000003</v>
      </c>
      <c r="W758" s="78"/>
      <c r="Y758" s="75">
        <f>SUBTOTAL(9,Y759:Y820)</f>
        <v>10</v>
      </c>
    </row>
    <row r="759" spans="6:25" s="38" customFormat="1" ht="12" outlineLevel="2" x14ac:dyDescent="0.3">
      <c r="F759" s="30">
        <v>120</v>
      </c>
      <c r="G759" s="31" t="s">
        <v>0</v>
      </c>
      <c r="H759" s="32" t="s">
        <v>298</v>
      </c>
      <c r="I759" s="33" t="s">
        <v>1168</v>
      </c>
      <c r="J759" s="31" t="s">
        <v>1</v>
      </c>
      <c r="K759" s="34">
        <v>87.6</v>
      </c>
      <c r="L759" s="35">
        <v>0</v>
      </c>
      <c r="M759" s="34">
        <v>87.6</v>
      </c>
      <c r="N759" s="36">
        <v>81</v>
      </c>
      <c r="O759" s="37">
        <f>M759*N759</f>
        <v>7095.5999999999995</v>
      </c>
      <c r="P759" s="37">
        <v>3.5999999999999999E-3</v>
      </c>
      <c r="Q759" s="37">
        <f>M759*P759</f>
        <v>0.31535999999999997</v>
      </c>
      <c r="R759" s="37"/>
      <c r="S759" s="37">
        <f>M759*R759</f>
        <v>0</v>
      </c>
      <c r="T759" s="37">
        <v>21</v>
      </c>
      <c r="U759" s="37">
        <f>O759*T759/100</f>
        <v>1490.0759999999998</v>
      </c>
      <c r="V759" s="37">
        <f>U759+O759</f>
        <v>8585.6759999999995</v>
      </c>
      <c r="W759" s="37" t="s">
        <v>1287</v>
      </c>
      <c r="X759" s="37"/>
      <c r="Y759" s="37">
        <v>1</v>
      </c>
    </row>
    <row r="760" spans="6:25" s="38" customFormat="1" ht="12" outlineLevel="2" x14ac:dyDescent="0.3">
      <c r="F760" s="39"/>
      <c r="G760" s="40"/>
      <c r="H760" s="191" t="s">
        <v>230</v>
      </c>
      <c r="I760" s="203"/>
      <c r="J760" s="203"/>
      <c r="K760" s="203"/>
      <c r="L760" s="203"/>
      <c r="M760" s="203"/>
      <c r="N760" s="203"/>
      <c r="O760" s="203"/>
      <c r="P760" s="42"/>
      <c r="Q760" s="43"/>
      <c r="R760" s="42"/>
      <c r="S760" s="43"/>
      <c r="T760" s="44"/>
      <c r="U760" s="44"/>
      <c r="V760" s="44"/>
      <c r="W760" s="45"/>
    </row>
    <row r="761" spans="6:25" s="38" customFormat="1" ht="6" customHeight="1" outlineLevel="2" x14ac:dyDescent="0.3">
      <c r="F761" s="39"/>
      <c r="G761" s="40"/>
      <c r="H761" s="41"/>
      <c r="I761" s="46"/>
      <c r="J761" s="46"/>
      <c r="K761" s="46"/>
      <c r="L761" s="46"/>
      <c r="M761" s="46"/>
      <c r="N761" s="46"/>
      <c r="O761" s="46"/>
      <c r="P761" s="42"/>
      <c r="Q761" s="43"/>
      <c r="R761" s="42"/>
      <c r="S761" s="43"/>
      <c r="T761" s="44"/>
      <c r="U761" s="44"/>
      <c r="V761" s="44"/>
      <c r="W761" s="45"/>
    </row>
    <row r="762" spans="6:25" s="47" customFormat="1" ht="10.5" outlineLevel="3" x14ac:dyDescent="0.25">
      <c r="F762" s="48"/>
      <c r="G762" s="49"/>
      <c r="H762" s="50" t="str">
        <f>IF(AND(H761&lt;&gt;"Výkaz výměr:",I761=""),"Výkaz výměr:","")</f>
        <v>Výkaz výměr:</v>
      </c>
      <c r="I762" s="51" t="s">
        <v>135</v>
      </c>
      <c r="J762" s="52"/>
      <c r="K762" s="53"/>
      <c r="L762" s="54"/>
      <c r="M762" s="55"/>
      <c r="N762" s="56"/>
      <c r="O762" s="57"/>
      <c r="P762" s="58"/>
      <c r="Q762" s="56"/>
      <c r="R762" s="56"/>
      <c r="S762" s="56"/>
      <c r="T762" s="59" t="s">
        <v>3</v>
      </c>
      <c r="U762" s="56"/>
      <c r="V762" s="56"/>
      <c r="W762" s="60"/>
    </row>
    <row r="763" spans="6:25" s="47" customFormat="1" ht="10.5" outlineLevel="3" x14ac:dyDescent="0.25">
      <c r="F763" s="48"/>
      <c r="G763" s="49"/>
      <c r="H763" s="50" t="str">
        <f>IF(AND(H762&lt;&gt;"Výkaz výměr:",I762=""),"Výkaz výměr:","")</f>
        <v/>
      </c>
      <c r="I763" s="51" t="s">
        <v>722</v>
      </c>
      <c r="J763" s="52"/>
      <c r="K763" s="53"/>
      <c r="L763" s="54"/>
      <c r="M763" s="55">
        <v>87.6</v>
      </c>
      <c r="N763" s="56"/>
      <c r="O763" s="57"/>
      <c r="P763" s="58"/>
      <c r="Q763" s="56"/>
      <c r="R763" s="56"/>
      <c r="S763" s="56"/>
      <c r="T763" s="59" t="s">
        <v>3</v>
      </c>
      <c r="U763" s="56"/>
      <c r="V763" s="56"/>
      <c r="W763" s="60"/>
    </row>
    <row r="764" spans="6:25" s="38" customFormat="1" ht="12" outlineLevel="2" x14ac:dyDescent="0.3">
      <c r="F764" s="30">
        <v>121</v>
      </c>
      <c r="G764" s="31" t="s">
        <v>0</v>
      </c>
      <c r="H764" s="32" t="s">
        <v>294</v>
      </c>
      <c r="I764" s="33" t="s">
        <v>1215</v>
      </c>
      <c r="J764" s="31" t="s">
        <v>13</v>
      </c>
      <c r="K764" s="34">
        <v>541.4</v>
      </c>
      <c r="L764" s="35">
        <v>0</v>
      </c>
      <c r="M764" s="34">
        <v>541.4</v>
      </c>
      <c r="N764" s="36">
        <v>220</v>
      </c>
      <c r="O764" s="37">
        <f>M764*N764</f>
        <v>119108</v>
      </c>
      <c r="P764" s="37">
        <v>5.5449999999999999E-2</v>
      </c>
      <c r="Q764" s="37">
        <f>M764*P764</f>
        <v>30.020629999999997</v>
      </c>
      <c r="R764" s="37"/>
      <c r="S764" s="37">
        <f>M764*R764</f>
        <v>0</v>
      </c>
      <c r="T764" s="37">
        <v>21</v>
      </c>
      <c r="U764" s="37">
        <f>O764*T764/100</f>
        <v>25012.68</v>
      </c>
      <c r="V764" s="37">
        <f>U764+O764</f>
        <v>144120.68</v>
      </c>
      <c r="W764" s="37" t="s">
        <v>1392</v>
      </c>
      <c r="X764" s="37"/>
      <c r="Y764" s="37">
        <v>1</v>
      </c>
    </row>
    <row r="765" spans="6:25" s="38" customFormat="1" ht="12" outlineLevel="2" x14ac:dyDescent="0.3">
      <c r="F765" s="39"/>
      <c r="G765" s="40"/>
      <c r="H765" s="191" t="s">
        <v>230</v>
      </c>
      <c r="I765" s="203"/>
      <c r="J765" s="203"/>
      <c r="K765" s="203"/>
      <c r="L765" s="203"/>
      <c r="M765" s="203"/>
      <c r="N765" s="203"/>
      <c r="O765" s="203"/>
      <c r="P765" s="42"/>
      <c r="Q765" s="43"/>
      <c r="R765" s="42"/>
      <c r="S765" s="43"/>
      <c r="T765" s="44"/>
      <c r="U765" s="44"/>
      <c r="V765" s="44"/>
      <c r="W765" s="45"/>
    </row>
    <row r="766" spans="6:25" s="38" customFormat="1" ht="6" customHeight="1" outlineLevel="2" x14ac:dyDescent="0.3">
      <c r="F766" s="39"/>
      <c r="G766" s="40"/>
      <c r="H766" s="41"/>
      <c r="I766" s="46"/>
      <c r="J766" s="46"/>
      <c r="K766" s="46"/>
      <c r="L766" s="46"/>
      <c r="M766" s="46"/>
      <c r="N766" s="46"/>
      <c r="O766" s="46"/>
      <c r="P766" s="42"/>
      <c r="Q766" s="43"/>
      <c r="R766" s="42"/>
      <c r="S766" s="43"/>
      <c r="T766" s="44"/>
      <c r="U766" s="44"/>
      <c r="V766" s="44"/>
      <c r="W766" s="45"/>
    </row>
    <row r="767" spans="6:25" s="47" customFormat="1" ht="10.5" outlineLevel="3" x14ac:dyDescent="0.25">
      <c r="F767" s="48"/>
      <c r="G767" s="49"/>
      <c r="H767" s="50" t="str">
        <f t="shared" ref="H767:H773" si="11">IF(AND(H766&lt;&gt;"Výkaz výměr:",I766=""),"Výkaz výměr:","")</f>
        <v>Výkaz výměr:</v>
      </c>
      <c r="I767" s="51" t="s">
        <v>610</v>
      </c>
      <c r="J767" s="52"/>
      <c r="K767" s="53"/>
      <c r="L767" s="54"/>
      <c r="M767" s="55"/>
      <c r="N767" s="56"/>
      <c r="O767" s="57"/>
      <c r="P767" s="58"/>
      <c r="Q767" s="56"/>
      <c r="R767" s="56"/>
      <c r="S767" s="56"/>
      <c r="T767" s="59" t="s">
        <v>3</v>
      </c>
      <c r="U767" s="56"/>
      <c r="V767" s="56"/>
      <c r="W767" s="60"/>
    </row>
    <row r="768" spans="6:25" s="47" customFormat="1" ht="10.5" outlineLevel="3" x14ac:dyDescent="0.25">
      <c r="F768" s="48"/>
      <c r="G768" s="49"/>
      <c r="H768" s="50" t="str">
        <f t="shared" si="11"/>
        <v/>
      </c>
      <c r="I768" s="51" t="s">
        <v>419</v>
      </c>
      <c r="J768" s="52"/>
      <c r="K768" s="53"/>
      <c r="L768" s="54"/>
      <c r="M768" s="55"/>
      <c r="N768" s="56"/>
      <c r="O768" s="57"/>
      <c r="P768" s="58"/>
      <c r="Q768" s="56"/>
      <c r="R768" s="56"/>
      <c r="S768" s="56"/>
      <c r="T768" s="59" t="s">
        <v>3</v>
      </c>
      <c r="U768" s="56"/>
      <c r="V768" s="56"/>
      <c r="W768" s="60"/>
    </row>
    <row r="769" spans="6:25" s="47" customFormat="1" ht="10.5" outlineLevel="3" x14ac:dyDescent="0.25">
      <c r="F769" s="48"/>
      <c r="G769" s="49"/>
      <c r="H769" s="50" t="str">
        <f t="shared" si="11"/>
        <v/>
      </c>
      <c r="I769" s="51" t="s">
        <v>236</v>
      </c>
      <c r="J769" s="52"/>
      <c r="K769" s="53"/>
      <c r="L769" s="54"/>
      <c r="M769" s="55"/>
      <c r="N769" s="56"/>
      <c r="O769" s="57"/>
      <c r="P769" s="58"/>
      <c r="Q769" s="56"/>
      <c r="R769" s="56"/>
      <c r="S769" s="56"/>
      <c r="T769" s="59" t="s">
        <v>3</v>
      </c>
      <c r="U769" s="56"/>
      <c r="V769" s="56"/>
      <c r="W769" s="60"/>
    </row>
    <row r="770" spans="6:25" s="47" customFormat="1" ht="10.5" outlineLevel="3" x14ac:dyDescent="0.25">
      <c r="F770" s="48"/>
      <c r="G770" s="49"/>
      <c r="H770" s="50" t="str">
        <f t="shared" si="11"/>
        <v/>
      </c>
      <c r="I770" s="51" t="s">
        <v>412</v>
      </c>
      <c r="J770" s="52"/>
      <c r="K770" s="53"/>
      <c r="L770" s="54"/>
      <c r="M770" s="55"/>
      <c r="N770" s="56"/>
      <c r="O770" s="57"/>
      <c r="P770" s="58"/>
      <c r="Q770" s="56"/>
      <c r="R770" s="56"/>
      <c r="S770" s="56"/>
      <c r="T770" s="59" t="s">
        <v>3</v>
      </c>
      <c r="U770" s="56"/>
      <c r="V770" s="56"/>
      <c r="W770" s="60"/>
    </row>
    <row r="771" spans="6:25" s="47" customFormat="1" ht="10.5" outlineLevel="3" x14ac:dyDescent="0.25">
      <c r="F771" s="48"/>
      <c r="G771" s="49"/>
      <c r="H771" s="50" t="str">
        <f t="shared" si="11"/>
        <v/>
      </c>
      <c r="I771" s="51" t="s">
        <v>535</v>
      </c>
      <c r="J771" s="52"/>
      <c r="K771" s="53"/>
      <c r="L771" s="54"/>
      <c r="M771" s="55"/>
      <c r="N771" s="56"/>
      <c r="O771" s="57"/>
      <c r="P771" s="58"/>
      <c r="Q771" s="56"/>
      <c r="R771" s="56"/>
      <c r="S771" s="56"/>
      <c r="T771" s="59" t="s">
        <v>3</v>
      </c>
      <c r="U771" s="56"/>
      <c r="V771" s="56"/>
      <c r="W771" s="60"/>
    </row>
    <row r="772" spans="6:25" s="47" customFormat="1" ht="10.5" outlineLevel="3" x14ac:dyDescent="0.25">
      <c r="F772" s="48"/>
      <c r="G772" s="49"/>
      <c r="H772" s="50" t="str">
        <f t="shared" si="11"/>
        <v/>
      </c>
      <c r="I772" s="51" t="s">
        <v>495</v>
      </c>
      <c r="J772" s="52"/>
      <c r="K772" s="53"/>
      <c r="L772" s="54"/>
      <c r="M772" s="55"/>
      <c r="N772" s="56"/>
      <c r="O772" s="57"/>
      <c r="P772" s="58"/>
      <c r="Q772" s="56"/>
      <c r="R772" s="56"/>
      <c r="S772" s="56"/>
      <c r="T772" s="59" t="s">
        <v>3</v>
      </c>
      <c r="U772" s="56"/>
      <c r="V772" s="56"/>
      <c r="W772" s="60"/>
    </row>
    <row r="773" spans="6:25" s="47" customFormat="1" ht="10.5" outlineLevel="3" x14ac:dyDescent="0.25">
      <c r="F773" s="48"/>
      <c r="G773" s="49"/>
      <c r="H773" s="50" t="str">
        <f t="shared" si="11"/>
        <v/>
      </c>
      <c r="I773" s="51" t="s">
        <v>794</v>
      </c>
      <c r="J773" s="52"/>
      <c r="K773" s="53"/>
      <c r="L773" s="54"/>
      <c r="M773" s="55">
        <v>541.4</v>
      </c>
      <c r="N773" s="56"/>
      <c r="O773" s="57"/>
      <c r="P773" s="58"/>
      <c r="Q773" s="56"/>
      <c r="R773" s="56"/>
      <c r="S773" s="56"/>
      <c r="T773" s="59" t="s">
        <v>3</v>
      </c>
      <c r="U773" s="56"/>
      <c r="V773" s="56"/>
      <c r="W773" s="60"/>
    </row>
    <row r="774" spans="6:25" s="38" customFormat="1" ht="12" outlineLevel="2" x14ac:dyDescent="0.3">
      <c r="F774" s="30">
        <v>122</v>
      </c>
      <c r="G774" s="31" t="s">
        <v>0</v>
      </c>
      <c r="H774" s="32" t="s">
        <v>104</v>
      </c>
      <c r="I774" s="33" t="s">
        <v>986</v>
      </c>
      <c r="J774" s="31" t="s">
        <v>13</v>
      </c>
      <c r="K774" s="34">
        <v>3.7440000000000002</v>
      </c>
      <c r="L774" s="35">
        <v>0</v>
      </c>
      <c r="M774" s="34">
        <v>3.7440000000000002</v>
      </c>
      <c r="N774" s="36">
        <v>236</v>
      </c>
      <c r="O774" s="37">
        <f>M774*N774</f>
        <v>883.58400000000006</v>
      </c>
      <c r="P774" s="37">
        <v>0.12953999999999999</v>
      </c>
      <c r="Q774" s="37">
        <f>M774*P774</f>
        <v>0.48499776</v>
      </c>
      <c r="R774" s="37"/>
      <c r="S774" s="37">
        <f>M774*R774</f>
        <v>0</v>
      </c>
      <c r="T774" s="37">
        <v>21</v>
      </c>
      <c r="U774" s="37">
        <f>O774*T774/100</f>
        <v>185.55264000000003</v>
      </c>
      <c r="V774" s="37">
        <f>U774+O774</f>
        <v>1069.1366400000002</v>
      </c>
      <c r="W774" s="37" t="s">
        <v>523</v>
      </c>
      <c r="X774" s="37"/>
      <c r="Y774" s="37">
        <v>1</v>
      </c>
    </row>
    <row r="775" spans="6:25" s="38" customFormat="1" ht="12" outlineLevel="2" x14ac:dyDescent="0.3">
      <c r="F775" s="39"/>
      <c r="G775" s="40"/>
      <c r="H775" s="191" t="s">
        <v>230</v>
      </c>
      <c r="I775" s="203"/>
      <c r="J775" s="203"/>
      <c r="K775" s="203"/>
      <c r="L775" s="203"/>
      <c r="M775" s="203"/>
      <c r="N775" s="203"/>
      <c r="O775" s="203"/>
      <c r="P775" s="42"/>
      <c r="Q775" s="43"/>
      <c r="R775" s="42"/>
      <c r="S775" s="43"/>
      <c r="T775" s="44"/>
      <c r="U775" s="44"/>
      <c r="V775" s="44"/>
      <c r="W775" s="45"/>
    </row>
    <row r="776" spans="6:25" s="38" customFormat="1" ht="6" customHeight="1" outlineLevel="2" x14ac:dyDescent="0.3">
      <c r="F776" s="39"/>
      <c r="G776" s="40"/>
      <c r="H776" s="41"/>
      <c r="I776" s="46"/>
      <c r="J776" s="46"/>
      <c r="K776" s="46"/>
      <c r="L776" s="46"/>
      <c r="M776" s="46"/>
      <c r="N776" s="46"/>
      <c r="O776" s="46"/>
      <c r="P776" s="42"/>
      <c r="Q776" s="43"/>
      <c r="R776" s="42"/>
      <c r="S776" s="43"/>
      <c r="T776" s="44"/>
      <c r="U776" s="44"/>
      <c r="V776" s="44"/>
      <c r="W776" s="45"/>
    </row>
    <row r="777" spans="6:25" s="47" customFormat="1" ht="10.5" outlineLevel="3" x14ac:dyDescent="0.25">
      <c r="F777" s="48"/>
      <c r="G777" s="49"/>
      <c r="H777" s="50" t="str">
        <f>IF(AND(H776&lt;&gt;"Výkaz výměr:",I776=""),"Výkaz výměr:","")</f>
        <v>Výkaz výměr:</v>
      </c>
      <c r="I777" s="51" t="s">
        <v>374</v>
      </c>
      <c r="J777" s="52"/>
      <c r="K777" s="53"/>
      <c r="L777" s="54"/>
      <c r="M777" s="55"/>
      <c r="N777" s="56"/>
      <c r="O777" s="57"/>
      <c r="P777" s="58"/>
      <c r="Q777" s="56"/>
      <c r="R777" s="56"/>
      <c r="S777" s="56"/>
      <c r="T777" s="59" t="s">
        <v>3</v>
      </c>
      <c r="U777" s="56"/>
      <c r="V777" s="56"/>
      <c r="W777" s="60"/>
    </row>
    <row r="778" spans="6:25" s="47" customFormat="1" ht="10.5" outlineLevel="3" x14ac:dyDescent="0.25">
      <c r="F778" s="48"/>
      <c r="G778" s="49"/>
      <c r="H778" s="50" t="str">
        <f>IF(AND(H777&lt;&gt;"Výkaz výměr:",I777=""),"Výkaz výměr:","")</f>
        <v/>
      </c>
      <c r="I778" s="51" t="s">
        <v>777</v>
      </c>
      <c r="J778" s="52"/>
      <c r="K778" s="53"/>
      <c r="L778" s="54"/>
      <c r="M778" s="55">
        <v>3.7440000000000002</v>
      </c>
      <c r="N778" s="56"/>
      <c r="O778" s="57"/>
      <c r="P778" s="58"/>
      <c r="Q778" s="56"/>
      <c r="R778" s="56"/>
      <c r="S778" s="56"/>
      <c r="T778" s="59" t="s">
        <v>3</v>
      </c>
      <c r="U778" s="56"/>
      <c r="V778" s="56"/>
      <c r="W778" s="60"/>
    </row>
    <row r="779" spans="6:25" s="38" customFormat="1" ht="12" outlineLevel="2" x14ac:dyDescent="0.3">
      <c r="F779" s="30">
        <v>123</v>
      </c>
      <c r="G779" s="31" t="s">
        <v>0</v>
      </c>
      <c r="H779" s="32" t="s">
        <v>485</v>
      </c>
      <c r="I779" s="33" t="s">
        <v>1207</v>
      </c>
      <c r="J779" s="31" t="s">
        <v>13</v>
      </c>
      <c r="K779" s="34">
        <v>514.79999999999995</v>
      </c>
      <c r="L779" s="35">
        <v>0</v>
      </c>
      <c r="M779" s="34">
        <v>514.79999999999995</v>
      </c>
      <c r="N779" s="36">
        <v>197</v>
      </c>
      <c r="O779" s="37">
        <f>M779*N779</f>
        <v>101415.59999999999</v>
      </c>
      <c r="P779" s="37">
        <v>0.129</v>
      </c>
      <c r="Q779" s="37">
        <f>M779*P779</f>
        <v>66.409199999999998</v>
      </c>
      <c r="R779" s="37"/>
      <c r="S779" s="37">
        <f>M779*R779</f>
        <v>0</v>
      </c>
      <c r="T779" s="37">
        <v>21</v>
      </c>
      <c r="U779" s="37">
        <f>O779*T779/100</f>
        <v>21297.275999999998</v>
      </c>
      <c r="V779" s="37">
        <f>U779+O779</f>
        <v>122712.87599999999</v>
      </c>
      <c r="W779" s="37" t="s">
        <v>523</v>
      </c>
      <c r="X779" s="37"/>
      <c r="Y779" s="37">
        <v>1</v>
      </c>
    </row>
    <row r="780" spans="6:25" s="38" customFormat="1" ht="12" outlineLevel="2" x14ac:dyDescent="0.3">
      <c r="F780" s="39"/>
      <c r="G780" s="40"/>
      <c r="H780" s="191" t="s">
        <v>230</v>
      </c>
      <c r="I780" s="203"/>
      <c r="J780" s="203"/>
      <c r="K780" s="203"/>
      <c r="L780" s="203"/>
      <c r="M780" s="203"/>
      <c r="N780" s="203"/>
      <c r="O780" s="203"/>
      <c r="P780" s="42"/>
      <c r="Q780" s="43"/>
      <c r="R780" s="42"/>
      <c r="S780" s="43"/>
      <c r="T780" s="44"/>
      <c r="U780" s="44"/>
      <c r="V780" s="44"/>
      <c r="W780" s="45"/>
    </row>
    <row r="781" spans="6:25" s="38" customFormat="1" ht="6" customHeight="1" outlineLevel="2" x14ac:dyDescent="0.3">
      <c r="F781" s="39"/>
      <c r="G781" s="40"/>
      <c r="H781" s="41"/>
      <c r="I781" s="46"/>
      <c r="J781" s="46"/>
      <c r="K781" s="46"/>
      <c r="L781" s="46"/>
      <c r="M781" s="46"/>
      <c r="N781" s="46"/>
      <c r="O781" s="46"/>
      <c r="P781" s="42"/>
      <c r="Q781" s="43"/>
      <c r="R781" s="42"/>
      <c r="S781" s="43"/>
      <c r="T781" s="44"/>
      <c r="U781" s="44"/>
      <c r="V781" s="44"/>
      <c r="W781" s="45"/>
    </row>
    <row r="782" spans="6:25" s="47" customFormat="1" ht="10.5" outlineLevel="3" x14ac:dyDescent="0.25">
      <c r="F782" s="48"/>
      <c r="G782" s="49"/>
      <c r="H782" s="50" t="str">
        <f>IF(AND(H781&lt;&gt;"Výkaz výměr:",I781=""),"Výkaz výměr:","")</f>
        <v>Výkaz výměr:</v>
      </c>
      <c r="I782" s="51" t="s">
        <v>880</v>
      </c>
      <c r="J782" s="52"/>
      <c r="K782" s="53"/>
      <c r="L782" s="54"/>
      <c r="M782" s="55"/>
      <c r="N782" s="56"/>
      <c r="O782" s="57"/>
      <c r="P782" s="58"/>
      <c r="Q782" s="56"/>
      <c r="R782" s="56"/>
      <c r="S782" s="56"/>
      <c r="T782" s="59" t="s">
        <v>3</v>
      </c>
      <c r="U782" s="56"/>
      <c r="V782" s="56"/>
      <c r="W782" s="60"/>
    </row>
    <row r="783" spans="6:25" s="47" customFormat="1" ht="10.5" outlineLevel="3" x14ac:dyDescent="0.25">
      <c r="F783" s="48"/>
      <c r="G783" s="49"/>
      <c r="H783" s="50" t="str">
        <f>IF(AND(H782&lt;&gt;"Výkaz výměr:",I782=""),"Výkaz výměr:","")</f>
        <v/>
      </c>
      <c r="I783" s="51" t="s">
        <v>791</v>
      </c>
      <c r="J783" s="52"/>
      <c r="K783" s="53"/>
      <c r="L783" s="54"/>
      <c r="M783" s="55">
        <v>514.79999999999995</v>
      </c>
      <c r="N783" s="56"/>
      <c r="O783" s="57"/>
      <c r="P783" s="58"/>
      <c r="Q783" s="56"/>
      <c r="R783" s="56"/>
      <c r="S783" s="56"/>
      <c r="T783" s="59" t="s">
        <v>3</v>
      </c>
      <c r="U783" s="56"/>
      <c r="V783" s="56"/>
      <c r="W783" s="60"/>
    </row>
    <row r="784" spans="6:25" s="38" customFormat="1" ht="12" outlineLevel="2" x14ac:dyDescent="0.3">
      <c r="F784" s="30">
        <v>124</v>
      </c>
      <c r="G784" s="31" t="s">
        <v>0</v>
      </c>
      <c r="H784" s="32" t="s">
        <v>167</v>
      </c>
      <c r="I784" s="33" t="s">
        <v>1039</v>
      </c>
      <c r="J784" s="31" t="s">
        <v>13</v>
      </c>
      <c r="K784" s="34">
        <v>14.768000000000001</v>
      </c>
      <c r="L784" s="35">
        <v>0</v>
      </c>
      <c r="M784" s="34">
        <v>14.768000000000001</v>
      </c>
      <c r="N784" s="36">
        <v>365</v>
      </c>
      <c r="O784" s="37">
        <f>M784*N784</f>
        <v>5390.3200000000006</v>
      </c>
      <c r="P784" s="37">
        <v>0.13150000000000001</v>
      </c>
      <c r="Q784" s="37">
        <f>M784*P784</f>
        <v>1.9419920000000002</v>
      </c>
      <c r="R784" s="37"/>
      <c r="S784" s="37">
        <f>M784*R784</f>
        <v>0</v>
      </c>
      <c r="T784" s="37">
        <v>21</v>
      </c>
      <c r="U784" s="37">
        <f>O784*T784/100</f>
        <v>1131.9672</v>
      </c>
      <c r="V784" s="37">
        <f>U784+O784</f>
        <v>6522.2872000000007</v>
      </c>
      <c r="W784" s="37" t="s">
        <v>1398</v>
      </c>
      <c r="X784" s="37"/>
      <c r="Y784" s="37">
        <v>1</v>
      </c>
    </row>
    <row r="785" spans="6:25" s="38" customFormat="1" ht="12" outlineLevel="2" x14ac:dyDescent="0.3">
      <c r="F785" s="39"/>
      <c r="G785" s="40"/>
      <c r="H785" s="191" t="s">
        <v>230</v>
      </c>
      <c r="I785" s="203"/>
      <c r="J785" s="203"/>
      <c r="K785" s="203"/>
      <c r="L785" s="203"/>
      <c r="M785" s="203"/>
      <c r="N785" s="203"/>
      <c r="O785" s="203"/>
      <c r="P785" s="42"/>
      <c r="Q785" s="43"/>
      <c r="R785" s="42"/>
      <c r="S785" s="43"/>
      <c r="T785" s="44"/>
      <c r="U785" s="44"/>
      <c r="V785" s="44"/>
      <c r="W785" s="45"/>
    </row>
    <row r="786" spans="6:25" s="38" customFormat="1" ht="6" customHeight="1" outlineLevel="2" x14ac:dyDescent="0.3">
      <c r="F786" s="39"/>
      <c r="G786" s="40"/>
      <c r="H786" s="41"/>
      <c r="I786" s="46"/>
      <c r="J786" s="46"/>
      <c r="K786" s="46"/>
      <c r="L786" s="46"/>
      <c r="M786" s="46"/>
      <c r="N786" s="46"/>
      <c r="O786" s="46"/>
      <c r="P786" s="42"/>
      <c r="Q786" s="43"/>
      <c r="R786" s="42"/>
      <c r="S786" s="43"/>
      <c r="T786" s="44"/>
      <c r="U786" s="44"/>
      <c r="V786" s="44"/>
      <c r="W786" s="45"/>
    </row>
    <row r="787" spans="6:25" s="47" customFormat="1" ht="10.5" outlineLevel="3" x14ac:dyDescent="0.25">
      <c r="F787" s="48"/>
      <c r="G787" s="49"/>
      <c r="H787" s="50" t="str">
        <f>IF(AND(H786&lt;&gt;"Výkaz výměr:",I786=""),"Výkaz výměr:","")</f>
        <v>Výkaz výměr:</v>
      </c>
      <c r="I787" s="51" t="s">
        <v>999</v>
      </c>
      <c r="J787" s="52"/>
      <c r="K787" s="53"/>
      <c r="L787" s="54"/>
      <c r="M787" s="55"/>
      <c r="N787" s="56"/>
      <c r="O787" s="57"/>
      <c r="P787" s="58"/>
      <c r="Q787" s="56"/>
      <c r="R787" s="56"/>
      <c r="S787" s="56"/>
      <c r="T787" s="59" t="s">
        <v>3</v>
      </c>
      <c r="U787" s="56"/>
      <c r="V787" s="56"/>
      <c r="W787" s="60"/>
    </row>
    <row r="788" spans="6:25" s="47" customFormat="1" ht="10.5" outlineLevel="3" x14ac:dyDescent="0.25">
      <c r="F788" s="48"/>
      <c r="G788" s="49"/>
      <c r="H788" s="50" t="str">
        <f>IF(AND(H787&lt;&gt;"Výkaz výměr:",I787=""),"Výkaz výměr:","")</f>
        <v/>
      </c>
      <c r="I788" s="51" t="s">
        <v>832</v>
      </c>
      <c r="J788" s="52"/>
      <c r="K788" s="53"/>
      <c r="L788" s="54"/>
      <c r="M788" s="55">
        <v>14.768000000000001</v>
      </c>
      <c r="N788" s="56"/>
      <c r="O788" s="57"/>
      <c r="P788" s="58"/>
      <c r="Q788" s="56"/>
      <c r="R788" s="56"/>
      <c r="S788" s="56"/>
      <c r="T788" s="59" t="s">
        <v>3</v>
      </c>
      <c r="U788" s="56"/>
      <c r="V788" s="56"/>
      <c r="W788" s="60"/>
    </row>
    <row r="789" spans="6:25" s="38" customFormat="1" ht="12" outlineLevel="2" x14ac:dyDescent="0.3">
      <c r="F789" s="30">
        <v>125</v>
      </c>
      <c r="G789" s="31" t="s">
        <v>0</v>
      </c>
      <c r="H789" s="32" t="s">
        <v>295</v>
      </c>
      <c r="I789" s="33" t="s">
        <v>1216</v>
      </c>
      <c r="J789" s="31" t="s">
        <v>13</v>
      </c>
      <c r="K789" s="34">
        <v>168.1</v>
      </c>
      <c r="L789" s="35">
        <v>0</v>
      </c>
      <c r="M789" s="34">
        <v>168.1</v>
      </c>
      <c r="N789" s="36">
        <v>252</v>
      </c>
      <c r="O789" s="37">
        <f>M789*N789</f>
        <v>42361.2</v>
      </c>
      <c r="P789" s="37">
        <v>7.3899999999999993E-2</v>
      </c>
      <c r="Q789" s="37">
        <f>M789*P789</f>
        <v>12.422589999999998</v>
      </c>
      <c r="R789" s="37"/>
      <c r="S789" s="37">
        <f>M789*R789</f>
        <v>0</v>
      </c>
      <c r="T789" s="37">
        <v>21</v>
      </c>
      <c r="U789" s="37">
        <f>O789*T789/100</f>
        <v>8895.851999999999</v>
      </c>
      <c r="V789" s="37">
        <f>U789+O789</f>
        <v>51257.051999999996</v>
      </c>
      <c r="W789" s="37" t="s">
        <v>1391</v>
      </c>
      <c r="X789" s="37"/>
      <c r="Y789" s="37">
        <v>1</v>
      </c>
    </row>
    <row r="790" spans="6:25" s="38" customFormat="1" ht="12" outlineLevel="2" x14ac:dyDescent="0.3">
      <c r="F790" s="39"/>
      <c r="G790" s="40"/>
      <c r="H790" s="191" t="s">
        <v>230</v>
      </c>
      <c r="I790" s="203"/>
      <c r="J790" s="203"/>
      <c r="K790" s="203"/>
      <c r="L790" s="203"/>
      <c r="M790" s="203"/>
      <c r="N790" s="203"/>
      <c r="O790" s="203"/>
      <c r="P790" s="42"/>
      <c r="Q790" s="43"/>
      <c r="R790" s="42"/>
      <c r="S790" s="43"/>
      <c r="T790" s="44"/>
      <c r="U790" s="44"/>
      <c r="V790" s="44"/>
      <c r="W790" s="45"/>
    </row>
    <row r="791" spans="6:25" s="38" customFormat="1" ht="6" customHeight="1" outlineLevel="2" x14ac:dyDescent="0.3">
      <c r="F791" s="39"/>
      <c r="G791" s="40"/>
      <c r="H791" s="41"/>
      <c r="I791" s="46"/>
      <c r="J791" s="46"/>
      <c r="K791" s="46"/>
      <c r="L791" s="46"/>
      <c r="M791" s="46"/>
      <c r="N791" s="46"/>
      <c r="O791" s="46"/>
      <c r="P791" s="42"/>
      <c r="Q791" s="43"/>
      <c r="R791" s="42"/>
      <c r="S791" s="43"/>
      <c r="T791" s="44"/>
      <c r="U791" s="44"/>
      <c r="V791" s="44"/>
      <c r="W791" s="45"/>
    </row>
    <row r="792" spans="6:25" s="47" customFormat="1" ht="10.5" outlineLevel="3" x14ac:dyDescent="0.25">
      <c r="F792" s="48"/>
      <c r="G792" s="49"/>
      <c r="H792" s="50" t="str">
        <f t="shared" ref="H792:H798" si="12">IF(AND(H791&lt;&gt;"Výkaz výměr:",I791=""),"Výkaz výměr:","")</f>
        <v>Výkaz výměr:</v>
      </c>
      <c r="I792" s="51" t="s">
        <v>814</v>
      </c>
      <c r="J792" s="52"/>
      <c r="K792" s="53"/>
      <c r="L792" s="54"/>
      <c r="M792" s="55"/>
      <c r="N792" s="56"/>
      <c r="O792" s="57"/>
      <c r="P792" s="58"/>
      <c r="Q792" s="56"/>
      <c r="R792" s="56"/>
      <c r="S792" s="56"/>
      <c r="T792" s="59" t="s">
        <v>3</v>
      </c>
      <c r="U792" s="56"/>
      <c r="V792" s="56"/>
      <c r="W792" s="60"/>
    </row>
    <row r="793" spans="6:25" s="47" customFormat="1" ht="10.5" outlineLevel="3" x14ac:dyDescent="0.25">
      <c r="F793" s="48"/>
      <c r="G793" s="49"/>
      <c r="H793" s="50" t="str">
        <f t="shared" si="12"/>
        <v/>
      </c>
      <c r="I793" s="51" t="s">
        <v>383</v>
      </c>
      <c r="J793" s="52"/>
      <c r="K793" s="53"/>
      <c r="L793" s="54"/>
      <c r="M793" s="55"/>
      <c r="N793" s="56"/>
      <c r="O793" s="57"/>
      <c r="P793" s="58"/>
      <c r="Q793" s="56"/>
      <c r="R793" s="56"/>
      <c r="S793" s="56"/>
      <c r="T793" s="59" t="s">
        <v>3</v>
      </c>
      <c r="U793" s="56"/>
      <c r="V793" s="56"/>
      <c r="W793" s="60"/>
    </row>
    <row r="794" spans="6:25" s="47" customFormat="1" ht="10.5" outlineLevel="3" x14ac:dyDescent="0.25">
      <c r="F794" s="48"/>
      <c r="G794" s="49"/>
      <c r="H794" s="50" t="str">
        <f t="shared" si="12"/>
        <v/>
      </c>
      <c r="I794" s="51" t="s">
        <v>451</v>
      </c>
      <c r="J794" s="52"/>
      <c r="K794" s="53"/>
      <c r="L794" s="54"/>
      <c r="M794" s="55"/>
      <c r="N794" s="56"/>
      <c r="O794" s="57"/>
      <c r="P794" s="58"/>
      <c r="Q794" s="56"/>
      <c r="R794" s="56"/>
      <c r="S794" s="56"/>
      <c r="T794" s="59" t="s">
        <v>3</v>
      </c>
      <c r="U794" s="56"/>
      <c r="V794" s="56"/>
      <c r="W794" s="60"/>
    </row>
    <row r="795" spans="6:25" s="47" customFormat="1" ht="10.5" outlineLevel="3" x14ac:dyDescent="0.25">
      <c r="F795" s="48"/>
      <c r="G795" s="49"/>
      <c r="H795" s="50" t="str">
        <f t="shared" si="12"/>
        <v/>
      </c>
      <c r="I795" s="51" t="s">
        <v>236</v>
      </c>
      <c r="J795" s="52"/>
      <c r="K795" s="53"/>
      <c r="L795" s="54"/>
      <c r="M795" s="55"/>
      <c r="N795" s="56"/>
      <c r="O795" s="57"/>
      <c r="P795" s="58"/>
      <c r="Q795" s="56"/>
      <c r="R795" s="56"/>
      <c r="S795" s="56"/>
      <c r="T795" s="59" t="s">
        <v>3</v>
      </c>
      <c r="U795" s="56"/>
      <c r="V795" s="56"/>
      <c r="W795" s="60"/>
    </row>
    <row r="796" spans="6:25" s="47" customFormat="1" ht="10.5" outlineLevel="3" x14ac:dyDescent="0.25">
      <c r="F796" s="48"/>
      <c r="G796" s="49"/>
      <c r="H796" s="50" t="str">
        <f t="shared" si="12"/>
        <v/>
      </c>
      <c r="I796" s="51" t="s">
        <v>976</v>
      </c>
      <c r="J796" s="52"/>
      <c r="K796" s="53"/>
      <c r="L796" s="54"/>
      <c r="M796" s="55"/>
      <c r="N796" s="56"/>
      <c r="O796" s="57"/>
      <c r="P796" s="58"/>
      <c r="Q796" s="56"/>
      <c r="R796" s="56"/>
      <c r="S796" s="56"/>
      <c r="T796" s="59" t="s">
        <v>3</v>
      </c>
      <c r="U796" s="56"/>
      <c r="V796" s="56"/>
      <c r="W796" s="60"/>
    </row>
    <row r="797" spans="6:25" s="47" customFormat="1" ht="10.5" outlineLevel="3" x14ac:dyDescent="0.25">
      <c r="F797" s="48"/>
      <c r="G797" s="49"/>
      <c r="H797" s="50" t="str">
        <f t="shared" si="12"/>
        <v/>
      </c>
      <c r="I797" s="51" t="s">
        <v>27</v>
      </c>
      <c r="J797" s="52"/>
      <c r="K797" s="53"/>
      <c r="L797" s="54"/>
      <c r="M797" s="55"/>
      <c r="N797" s="56"/>
      <c r="O797" s="57"/>
      <c r="P797" s="58"/>
      <c r="Q797" s="56"/>
      <c r="R797" s="56"/>
      <c r="S797" s="56"/>
      <c r="T797" s="59" t="s">
        <v>3</v>
      </c>
      <c r="U797" s="56"/>
      <c r="V797" s="56"/>
      <c r="W797" s="60"/>
    </row>
    <row r="798" spans="6:25" s="47" customFormat="1" ht="10.5" outlineLevel="3" x14ac:dyDescent="0.25">
      <c r="F798" s="48"/>
      <c r="G798" s="49"/>
      <c r="H798" s="50" t="str">
        <f t="shared" si="12"/>
        <v/>
      </c>
      <c r="I798" s="51" t="s">
        <v>758</v>
      </c>
      <c r="J798" s="52"/>
      <c r="K798" s="53"/>
      <c r="L798" s="54"/>
      <c r="M798" s="55">
        <v>168.1</v>
      </c>
      <c r="N798" s="56"/>
      <c r="O798" s="57"/>
      <c r="P798" s="58"/>
      <c r="Q798" s="56"/>
      <c r="R798" s="56"/>
      <c r="S798" s="56"/>
      <c r="T798" s="59" t="s">
        <v>3</v>
      </c>
      <c r="U798" s="56"/>
      <c r="V798" s="56"/>
      <c r="W798" s="60"/>
    </row>
    <row r="799" spans="6:25" s="38" customFormat="1" ht="12" outlineLevel="2" x14ac:dyDescent="0.3">
      <c r="F799" s="30">
        <v>126</v>
      </c>
      <c r="G799" s="31" t="s">
        <v>0</v>
      </c>
      <c r="H799" s="32" t="s">
        <v>169</v>
      </c>
      <c r="I799" s="33" t="s">
        <v>1247</v>
      </c>
      <c r="J799" s="31" t="s">
        <v>13</v>
      </c>
      <c r="K799" s="34">
        <v>138.32</v>
      </c>
      <c r="L799" s="35">
        <v>0</v>
      </c>
      <c r="M799" s="34">
        <v>138.32</v>
      </c>
      <c r="N799" s="36">
        <v>287</v>
      </c>
      <c r="O799" s="37">
        <f>M799*N799</f>
        <v>39697.839999999997</v>
      </c>
      <c r="P799" s="37">
        <v>0.17244999999999999</v>
      </c>
      <c r="Q799" s="37">
        <f>M799*P799</f>
        <v>23.853283999999999</v>
      </c>
      <c r="R799" s="37"/>
      <c r="S799" s="37">
        <f>M799*R799</f>
        <v>0</v>
      </c>
      <c r="T799" s="37">
        <v>21</v>
      </c>
      <c r="U799" s="37">
        <f>O799*T799/100</f>
        <v>8336.5463999999993</v>
      </c>
      <c r="V799" s="37">
        <f>U799+O799</f>
        <v>48034.386399999996</v>
      </c>
      <c r="W799" s="37" t="s">
        <v>523</v>
      </c>
      <c r="X799" s="37"/>
      <c r="Y799" s="37">
        <v>1</v>
      </c>
    </row>
    <row r="800" spans="6:25" s="38" customFormat="1" ht="12" outlineLevel="2" x14ac:dyDescent="0.3">
      <c r="F800" s="39"/>
      <c r="G800" s="40"/>
      <c r="H800" s="191" t="s">
        <v>230</v>
      </c>
      <c r="I800" s="203"/>
      <c r="J800" s="203"/>
      <c r="K800" s="203"/>
      <c r="L800" s="203"/>
      <c r="M800" s="203"/>
      <c r="N800" s="203"/>
      <c r="O800" s="203"/>
      <c r="P800" s="42"/>
      <c r="Q800" s="43"/>
      <c r="R800" s="42"/>
      <c r="S800" s="43"/>
      <c r="T800" s="44"/>
      <c r="U800" s="44"/>
      <c r="V800" s="44"/>
      <c r="W800" s="45"/>
    </row>
    <row r="801" spans="6:25" s="38" customFormat="1" ht="6" customHeight="1" outlineLevel="2" x14ac:dyDescent="0.3">
      <c r="F801" s="39"/>
      <c r="G801" s="40"/>
      <c r="H801" s="41"/>
      <c r="I801" s="46"/>
      <c r="J801" s="46"/>
      <c r="K801" s="46"/>
      <c r="L801" s="46"/>
      <c r="M801" s="46"/>
      <c r="N801" s="46"/>
      <c r="O801" s="46"/>
      <c r="P801" s="42"/>
      <c r="Q801" s="43"/>
      <c r="R801" s="42"/>
      <c r="S801" s="43"/>
      <c r="T801" s="44"/>
      <c r="U801" s="44"/>
      <c r="V801" s="44"/>
      <c r="W801" s="45"/>
    </row>
    <row r="802" spans="6:25" s="47" customFormat="1" ht="10.5" outlineLevel="3" x14ac:dyDescent="0.25">
      <c r="F802" s="48"/>
      <c r="G802" s="49"/>
      <c r="H802" s="50" t="str">
        <f>IF(AND(H801&lt;&gt;"Výkaz výměr:",I801=""),"Výkaz výměr:","")</f>
        <v>Výkaz výměr:</v>
      </c>
      <c r="I802" s="51" t="s">
        <v>811</v>
      </c>
      <c r="J802" s="52"/>
      <c r="K802" s="53"/>
      <c r="L802" s="54"/>
      <c r="M802" s="55"/>
      <c r="N802" s="56"/>
      <c r="O802" s="57"/>
      <c r="P802" s="58"/>
      <c r="Q802" s="56"/>
      <c r="R802" s="56"/>
      <c r="S802" s="56"/>
      <c r="T802" s="59" t="s">
        <v>3</v>
      </c>
      <c r="U802" s="56"/>
      <c r="V802" s="56"/>
      <c r="W802" s="60"/>
    </row>
    <row r="803" spans="6:25" s="47" customFormat="1" ht="10.5" outlineLevel="3" x14ac:dyDescent="0.25">
      <c r="F803" s="48"/>
      <c r="G803" s="49"/>
      <c r="H803" s="50" t="str">
        <f>IF(AND(H802&lt;&gt;"Výkaz výměr:",I802=""),"Výkaz výměr:","")</f>
        <v/>
      </c>
      <c r="I803" s="51" t="s">
        <v>830</v>
      </c>
      <c r="J803" s="52"/>
      <c r="K803" s="53"/>
      <c r="L803" s="54"/>
      <c r="M803" s="55">
        <v>138.32</v>
      </c>
      <c r="N803" s="56"/>
      <c r="O803" s="57"/>
      <c r="P803" s="58"/>
      <c r="Q803" s="56"/>
      <c r="R803" s="56"/>
      <c r="S803" s="56"/>
      <c r="T803" s="59" t="s">
        <v>3</v>
      </c>
      <c r="U803" s="56"/>
      <c r="V803" s="56"/>
      <c r="W803" s="60"/>
    </row>
    <row r="804" spans="6:25" s="38" customFormat="1" ht="12" outlineLevel="2" x14ac:dyDescent="0.3">
      <c r="F804" s="30">
        <v>127</v>
      </c>
      <c r="G804" s="31" t="s">
        <v>0</v>
      </c>
      <c r="H804" s="32" t="s">
        <v>296</v>
      </c>
      <c r="I804" s="33" t="s">
        <v>1058</v>
      </c>
      <c r="J804" s="31" t="s">
        <v>1</v>
      </c>
      <c r="K804" s="34">
        <v>25.64</v>
      </c>
      <c r="L804" s="35">
        <v>0</v>
      </c>
      <c r="M804" s="34">
        <v>25.64</v>
      </c>
      <c r="N804" s="36">
        <v>150</v>
      </c>
      <c r="O804" s="37">
        <f>M804*N804</f>
        <v>3846</v>
      </c>
      <c r="P804" s="37">
        <v>3.3E-4</v>
      </c>
      <c r="Q804" s="37">
        <f>M804*P804</f>
        <v>8.4612000000000003E-3</v>
      </c>
      <c r="R804" s="37"/>
      <c r="S804" s="37">
        <f>M804*R804</f>
        <v>0</v>
      </c>
      <c r="T804" s="37">
        <v>21</v>
      </c>
      <c r="U804" s="37">
        <f>O804*T804/100</f>
        <v>807.66</v>
      </c>
      <c r="V804" s="37">
        <f>U804+O804</f>
        <v>4653.66</v>
      </c>
      <c r="W804" s="37"/>
      <c r="X804" s="37"/>
      <c r="Y804" s="37">
        <v>1</v>
      </c>
    </row>
    <row r="805" spans="6:25" s="38" customFormat="1" ht="12" outlineLevel="2" x14ac:dyDescent="0.3">
      <c r="F805" s="39"/>
      <c r="G805" s="40"/>
      <c r="H805" s="191" t="s">
        <v>230</v>
      </c>
      <c r="I805" s="203"/>
      <c r="J805" s="203"/>
      <c r="K805" s="203"/>
      <c r="L805" s="203"/>
      <c r="M805" s="203"/>
      <c r="N805" s="203"/>
      <c r="O805" s="203"/>
      <c r="P805" s="42"/>
      <c r="Q805" s="43"/>
      <c r="R805" s="42"/>
      <c r="S805" s="43"/>
      <c r="T805" s="44"/>
      <c r="U805" s="44"/>
      <c r="V805" s="44"/>
      <c r="W805" s="45"/>
    </row>
    <row r="806" spans="6:25" s="38" customFormat="1" ht="6" customHeight="1" outlineLevel="2" x14ac:dyDescent="0.3">
      <c r="F806" s="39"/>
      <c r="G806" s="40"/>
      <c r="H806" s="41"/>
      <c r="I806" s="46"/>
      <c r="J806" s="46"/>
      <c r="K806" s="46"/>
      <c r="L806" s="46"/>
      <c r="M806" s="46"/>
      <c r="N806" s="46"/>
      <c r="O806" s="46"/>
      <c r="P806" s="42"/>
      <c r="Q806" s="43"/>
      <c r="R806" s="42"/>
      <c r="S806" s="43"/>
      <c r="T806" s="44"/>
      <c r="U806" s="44"/>
      <c r="V806" s="44"/>
      <c r="W806" s="45"/>
    </row>
    <row r="807" spans="6:25" s="47" customFormat="1" ht="10.5" outlineLevel="3" x14ac:dyDescent="0.25">
      <c r="F807" s="48"/>
      <c r="G807" s="49"/>
      <c r="H807" s="50" t="str">
        <f>IF(AND(H806&lt;&gt;"Výkaz výměr:",I806=""),"Výkaz výměr:","")</f>
        <v>Výkaz výměr:</v>
      </c>
      <c r="I807" s="51" t="s">
        <v>1322</v>
      </c>
      <c r="J807" s="52"/>
      <c r="K807" s="53"/>
      <c r="L807" s="54"/>
      <c r="M807" s="55"/>
      <c r="N807" s="56"/>
      <c r="O807" s="57"/>
      <c r="P807" s="58"/>
      <c r="Q807" s="56"/>
      <c r="R807" s="56"/>
      <c r="S807" s="56"/>
      <c r="T807" s="59" t="s">
        <v>3</v>
      </c>
      <c r="U807" s="56"/>
      <c r="V807" s="56"/>
      <c r="W807" s="60"/>
    </row>
    <row r="808" spans="6:25" s="47" customFormat="1" ht="10.5" outlineLevel="3" x14ac:dyDescent="0.25">
      <c r="F808" s="48"/>
      <c r="G808" s="49"/>
      <c r="H808" s="50" t="str">
        <f>IF(AND(H807&lt;&gt;"Výkaz výměr:",I807=""),"Výkaz výměr:","")</f>
        <v/>
      </c>
      <c r="I808" s="51" t="s">
        <v>773</v>
      </c>
      <c r="J808" s="52"/>
      <c r="K808" s="53"/>
      <c r="L808" s="54"/>
      <c r="M808" s="55">
        <v>25.64</v>
      </c>
      <c r="N808" s="56"/>
      <c r="O808" s="57"/>
      <c r="P808" s="58"/>
      <c r="Q808" s="56"/>
      <c r="R808" s="56"/>
      <c r="S808" s="56"/>
      <c r="T808" s="59" t="s">
        <v>3</v>
      </c>
      <c r="U808" s="56"/>
      <c r="V808" s="56"/>
      <c r="W808" s="60"/>
    </row>
    <row r="809" spans="6:25" s="38" customFormat="1" ht="12" outlineLevel="2" x14ac:dyDescent="0.3">
      <c r="F809" s="30">
        <v>128</v>
      </c>
      <c r="G809" s="31" t="s">
        <v>0</v>
      </c>
      <c r="H809" s="32" t="s">
        <v>297</v>
      </c>
      <c r="I809" s="33" t="s">
        <v>1059</v>
      </c>
      <c r="J809" s="31" t="s">
        <v>1</v>
      </c>
      <c r="K809" s="34">
        <v>8.4049999999999994</v>
      </c>
      <c r="L809" s="35">
        <v>0</v>
      </c>
      <c r="M809" s="34">
        <v>8.4049999999999994</v>
      </c>
      <c r="N809" s="36">
        <v>200</v>
      </c>
      <c r="O809" s="37">
        <f>M809*N809</f>
        <v>1680.9999999999998</v>
      </c>
      <c r="P809" s="37">
        <v>3.6000000000000002E-4</v>
      </c>
      <c r="Q809" s="37">
        <f>M809*P809</f>
        <v>3.0257999999999999E-3</v>
      </c>
      <c r="R809" s="37"/>
      <c r="S809" s="37">
        <f>M809*R809</f>
        <v>0</v>
      </c>
      <c r="T809" s="37">
        <v>21</v>
      </c>
      <c r="U809" s="37">
        <f>O809*T809/100</f>
        <v>353.00999999999993</v>
      </c>
      <c r="V809" s="37">
        <f>U809+O809</f>
        <v>2034.0099999999998</v>
      </c>
      <c r="W809" s="37"/>
      <c r="X809" s="37"/>
      <c r="Y809" s="37">
        <v>1</v>
      </c>
    </row>
    <row r="810" spans="6:25" s="38" customFormat="1" ht="12" outlineLevel="2" x14ac:dyDescent="0.3">
      <c r="F810" s="39"/>
      <c r="G810" s="40"/>
      <c r="H810" s="191" t="s">
        <v>230</v>
      </c>
      <c r="I810" s="203"/>
      <c r="J810" s="203"/>
      <c r="K810" s="203"/>
      <c r="L810" s="203"/>
      <c r="M810" s="203"/>
      <c r="N810" s="203"/>
      <c r="O810" s="203"/>
      <c r="P810" s="42"/>
      <c r="Q810" s="43"/>
      <c r="R810" s="42"/>
      <c r="S810" s="43"/>
      <c r="T810" s="44"/>
      <c r="U810" s="44"/>
      <c r="V810" s="44"/>
      <c r="W810" s="45"/>
    </row>
    <row r="811" spans="6:25" s="38" customFormat="1" ht="6" customHeight="1" outlineLevel="2" x14ac:dyDescent="0.3">
      <c r="F811" s="39"/>
      <c r="G811" s="40"/>
      <c r="H811" s="41"/>
      <c r="I811" s="46"/>
      <c r="J811" s="46"/>
      <c r="K811" s="46"/>
      <c r="L811" s="46"/>
      <c r="M811" s="46"/>
      <c r="N811" s="46"/>
      <c r="O811" s="46"/>
      <c r="P811" s="42"/>
      <c r="Q811" s="43"/>
      <c r="R811" s="42"/>
      <c r="S811" s="43"/>
      <c r="T811" s="44"/>
      <c r="U811" s="44"/>
      <c r="V811" s="44"/>
      <c r="W811" s="45"/>
    </row>
    <row r="812" spans="6:25" s="47" customFormat="1" ht="10.5" outlineLevel="3" x14ac:dyDescent="0.25">
      <c r="F812" s="48"/>
      <c r="G812" s="49"/>
      <c r="H812" s="50" t="str">
        <f>IF(AND(H811&lt;&gt;"Výkaz výměr:",I811=""),"Výkaz výměr:","")</f>
        <v>Výkaz výměr:</v>
      </c>
      <c r="I812" s="51" t="s">
        <v>1315</v>
      </c>
      <c r="J812" s="52"/>
      <c r="K812" s="53"/>
      <c r="L812" s="54"/>
      <c r="M812" s="55"/>
      <c r="N812" s="56"/>
      <c r="O812" s="57"/>
      <c r="P812" s="58"/>
      <c r="Q812" s="56"/>
      <c r="R812" s="56"/>
      <c r="S812" s="56"/>
      <c r="T812" s="59" t="s">
        <v>3</v>
      </c>
      <c r="U812" s="56"/>
      <c r="V812" s="56"/>
      <c r="W812" s="60"/>
    </row>
    <row r="813" spans="6:25" s="47" customFormat="1" ht="10.5" outlineLevel="3" x14ac:dyDescent="0.25">
      <c r="F813" s="48"/>
      <c r="G813" s="49"/>
      <c r="H813" s="50" t="str">
        <f>IF(AND(H812&lt;&gt;"Výkaz výměr:",I812=""),"Výkaz výměr:","")</f>
        <v/>
      </c>
      <c r="I813" s="51" t="s">
        <v>1266</v>
      </c>
      <c r="J813" s="52"/>
      <c r="K813" s="53"/>
      <c r="L813" s="54"/>
      <c r="M813" s="55"/>
      <c r="N813" s="56"/>
      <c r="O813" s="57"/>
      <c r="P813" s="58"/>
      <c r="Q813" s="56"/>
      <c r="R813" s="56"/>
      <c r="S813" s="56"/>
      <c r="T813" s="59" t="s">
        <v>3</v>
      </c>
      <c r="U813" s="56"/>
      <c r="V813" s="56"/>
      <c r="W813" s="60"/>
    </row>
    <row r="814" spans="6:25" s="47" customFormat="1" ht="10.5" outlineLevel="3" x14ac:dyDescent="0.25">
      <c r="F814" s="48"/>
      <c r="G814" s="49"/>
      <c r="H814" s="50" t="str">
        <f>IF(AND(H813&lt;&gt;"Výkaz výměr:",I813=""),"Výkaz výměr:","")</f>
        <v/>
      </c>
      <c r="I814" s="51" t="s">
        <v>806</v>
      </c>
      <c r="J814" s="52"/>
      <c r="K814" s="53"/>
      <c r="L814" s="54"/>
      <c r="M814" s="55">
        <v>8.4049999999999994</v>
      </c>
      <c r="N814" s="56"/>
      <c r="O814" s="57"/>
      <c r="P814" s="58"/>
      <c r="Q814" s="56"/>
      <c r="R814" s="56"/>
      <c r="S814" s="56"/>
      <c r="T814" s="59" t="s">
        <v>3</v>
      </c>
      <c r="U814" s="56"/>
      <c r="V814" s="56"/>
      <c r="W814" s="60"/>
    </row>
    <row r="815" spans="6:25" s="38" customFormat="1" ht="12" outlineLevel="2" x14ac:dyDescent="0.3">
      <c r="F815" s="30">
        <v>129</v>
      </c>
      <c r="G815" s="31" t="s">
        <v>0</v>
      </c>
      <c r="H815" s="32" t="s">
        <v>168</v>
      </c>
      <c r="I815" s="33" t="s">
        <v>1040</v>
      </c>
      <c r="J815" s="31" t="s">
        <v>13</v>
      </c>
      <c r="K815" s="34">
        <v>36.503999999999998</v>
      </c>
      <c r="L815" s="35">
        <v>0</v>
      </c>
      <c r="M815" s="34">
        <v>36.503999999999998</v>
      </c>
      <c r="N815" s="36">
        <v>424</v>
      </c>
      <c r="O815" s="37">
        <f>M815*N815</f>
        <v>15477.696</v>
      </c>
      <c r="P815" s="37">
        <v>0.17824000000000001</v>
      </c>
      <c r="Q815" s="37">
        <f>M815*P815</f>
        <v>6.50647296</v>
      </c>
      <c r="R815" s="37"/>
      <c r="S815" s="37">
        <f>M815*R815</f>
        <v>0</v>
      </c>
      <c r="T815" s="37">
        <v>21</v>
      </c>
      <c r="U815" s="37">
        <f>O815*T815/100</f>
        <v>3250.3161599999999</v>
      </c>
      <c r="V815" s="37">
        <f>U815+O815</f>
        <v>18728.012159999998</v>
      </c>
      <c r="W815" s="37" t="s">
        <v>1398</v>
      </c>
      <c r="X815" s="37"/>
      <c r="Y815" s="37">
        <v>1</v>
      </c>
    </row>
    <row r="816" spans="6:25" s="38" customFormat="1" ht="12" outlineLevel="2" x14ac:dyDescent="0.3">
      <c r="F816" s="39"/>
      <c r="G816" s="40"/>
      <c r="H816" s="191" t="s">
        <v>230</v>
      </c>
      <c r="I816" s="203"/>
      <c r="J816" s="203"/>
      <c r="K816" s="203"/>
      <c r="L816" s="203"/>
      <c r="M816" s="203"/>
      <c r="N816" s="203"/>
      <c r="O816" s="203"/>
      <c r="P816" s="42"/>
      <c r="Q816" s="43"/>
      <c r="R816" s="42"/>
      <c r="S816" s="43"/>
      <c r="T816" s="44"/>
      <c r="U816" s="44"/>
      <c r="V816" s="44"/>
      <c r="W816" s="45"/>
    </row>
    <row r="817" spans="6:25" s="38" customFormat="1" ht="6" customHeight="1" outlineLevel="2" x14ac:dyDescent="0.3">
      <c r="F817" s="39"/>
      <c r="G817" s="40"/>
      <c r="H817" s="41"/>
      <c r="I817" s="46"/>
      <c r="J817" s="46"/>
      <c r="K817" s="46"/>
      <c r="L817" s="46"/>
      <c r="M817" s="46"/>
      <c r="N817" s="46"/>
      <c r="O817" s="46"/>
      <c r="P817" s="42"/>
      <c r="Q817" s="43"/>
      <c r="R817" s="42"/>
      <c r="S817" s="43"/>
      <c r="T817" s="44"/>
      <c r="U817" s="44"/>
      <c r="V817" s="44"/>
      <c r="W817" s="45"/>
    </row>
    <row r="818" spans="6:25" s="47" customFormat="1" ht="10.5" outlineLevel="3" x14ac:dyDescent="0.25">
      <c r="F818" s="48"/>
      <c r="G818" s="49"/>
      <c r="H818" s="50" t="str">
        <f>IF(AND(H817&lt;&gt;"Výkaz výměr:",I817=""),"Výkaz výměr:","")</f>
        <v>Výkaz výměr:</v>
      </c>
      <c r="I818" s="51" t="s">
        <v>1002</v>
      </c>
      <c r="J818" s="52"/>
      <c r="K818" s="53"/>
      <c r="L818" s="54"/>
      <c r="M818" s="55"/>
      <c r="N818" s="56"/>
      <c r="O818" s="57"/>
      <c r="P818" s="58"/>
      <c r="Q818" s="56"/>
      <c r="R818" s="56"/>
      <c r="S818" s="56"/>
      <c r="T818" s="59" t="s">
        <v>3</v>
      </c>
      <c r="U818" s="56"/>
      <c r="V818" s="56"/>
      <c r="W818" s="60"/>
    </row>
    <row r="819" spans="6:25" s="47" customFormat="1" ht="10.5" outlineLevel="3" x14ac:dyDescent="0.25">
      <c r="F819" s="48"/>
      <c r="G819" s="49"/>
      <c r="H819" s="50" t="str">
        <f>IF(AND(H818&lt;&gt;"Výkaz výměr:",I818=""),"Výkaz výměr:","")</f>
        <v/>
      </c>
      <c r="I819" s="51" t="s">
        <v>858</v>
      </c>
      <c r="J819" s="52"/>
      <c r="K819" s="53"/>
      <c r="L819" s="54"/>
      <c r="M819" s="55">
        <v>36.503999999999998</v>
      </c>
      <c r="N819" s="56"/>
      <c r="O819" s="57"/>
      <c r="P819" s="58"/>
      <c r="Q819" s="56"/>
      <c r="R819" s="56"/>
      <c r="S819" s="56"/>
      <c r="T819" s="59" t="s">
        <v>3</v>
      </c>
      <c r="U819" s="56"/>
      <c r="V819" s="56"/>
      <c r="W819" s="60"/>
    </row>
    <row r="820" spans="6:25" s="3" customFormat="1" ht="12.75" customHeight="1" outlineLevel="2" x14ac:dyDescent="0.25">
      <c r="F820" s="9"/>
      <c r="G820" s="10"/>
      <c r="H820" s="10"/>
      <c r="I820" s="11"/>
      <c r="J820" s="10"/>
      <c r="K820" s="12"/>
      <c r="L820" s="13"/>
      <c r="M820" s="12"/>
      <c r="N820" s="13"/>
      <c r="O820" s="14"/>
      <c r="P820" s="15"/>
      <c r="Q820" s="13"/>
      <c r="R820" s="13"/>
      <c r="S820" s="13"/>
      <c r="T820" s="16" t="s">
        <v>3</v>
      </c>
      <c r="U820" s="13"/>
      <c r="V820" s="13"/>
      <c r="W820" s="13"/>
    </row>
    <row r="821" spans="6:25" s="69" customFormat="1" ht="16.5" customHeight="1" outlineLevel="1" x14ac:dyDescent="0.3">
      <c r="F821" s="70"/>
      <c r="G821" s="71"/>
      <c r="H821" s="72"/>
      <c r="I821" s="72" t="s">
        <v>403</v>
      </c>
      <c r="J821" s="71"/>
      <c r="K821" s="73"/>
      <c r="L821" s="74"/>
      <c r="M821" s="73"/>
      <c r="N821" s="74"/>
      <c r="O821" s="75">
        <f>SUBTOTAL(9,O822:O852)</f>
        <v>66840</v>
      </c>
      <c r="P821" s="76"/>
      <c r="Q821" s="75">
        <f>SUBTOTAL(9,Q822:Q852)</f>
        <v>14.75512</v>
      </c>
      <c r="R821" s="74"/>
      <c r="S821" s="75">
        <f>SUBTOTAL(9,S822:S852)</f>
        <v>0</v>
      </c>
      <c r="T821" s="77"/>
      <c r="U821" s="75">
        <f>SUBTOTAL(9,U822:U852)</f>
        <v>14036.4</v>
      </c>
      <c r="V821" s="75">
        <f>SUBTOTAL(9,V822:V852)</f>
        <v>80876.400000000009</v>
      </c>
      <c r="W821" s="78"/>
      <c r="Y821" s="75">
        <f>SUBTOTAL(9,Y822:Y852)</f>
        <v>6</v>
      </c>
    </row>
    <row r="822" spans="6:25" s="38" customFormat="1" ht="12" outlineLevel="2" x14ac:dyDescent="0.3">
      <c r="F822" s="30">
        <v>130</v>
      </c>
      <c r="G822" s="31" t="s">
        <v>0</v>
      </c>
      <c r="H822" s="32" t="s">
        <v>302</v>
      </c>
      <c r="I822" s="33" t="s">
        <v>1211</v>
      </c>
      <c r="J822" s="31" t="s">
        <v>16</v>
      </c>
      <c r="K822" s="34">
        <v>15.5</v>
      </c>
      <c r="L822" s="35">
        <v>0</v>
      </c>
      <c r="M822" s="34">
        <v>15.5</v>
      </c>
      <c r="N822" s="36">
        <v>2691</v>
      </c>
      <c r="O822" s="37">
        <f>M822*N822</f>
        <v>41710.5</v>
      </c>
      <c r="P822" s="37">
        <v>0.43093999999999999</v>
      </c>
      <c r="Q822" s="37">
        <f>M822*P822</f>
        <v>6.67957</v>
      </c>
      <c r="R822" s="37"/>
      <c r="S822" s="37">
        <f>M822*R822</f>
        <v>0</v>
      </c>
      <c r="T822" s="37">
        <v>21</v>
      </c>
      <c r="U822" s="37">
        <f>O822*T822/100</f>
        <v>8759.2049999999999</v>
      </c>
      <c r="V822" s="37">
        <f>U822+O822</f>
        <v>50469.705000000002</v>
      </c>
      <c r="W822" s="37"/>
      <c r="X822" s="37"/>
      <c r="Y822" s="37">
        <v>1</v>
      </c>
    </row>
    <row r="823" spans="6:25" s="38" customFormat="1" ht="12" outlineLevel="2" x14ac:dyDescent="0.3">
      <c r="F823" s="39"/>
      <c r="G823" s="40"/>
      <c r="H823" s="191" t="s">
        <v>230</v>
      </c>
      <c r="I823" s="203"/>
      <c r="J823" s="203"/>
      <c r="K823" s="203"/>
      <c r="L823" s="203"/>
      <c r="M823" s="203"/>
      <c r="N823" s="203"/>
      <c r="O823" s="203"/>
      <c r="P823" s="42"/>
      <c r="Q823" s="43"/>
      <c r="R823" s="42"/>
      <c r="S823" s="43"/>
      <c r="T823" s="44"/>
      <c r="U823" s="44"/>
      <c r="V823" s="44"/>
      <c r="W823" s="45"/>
    </row>
    <row r="824" spans="6:25" s="38" customFormat="1" ht="6" customHeight="1" outlineLevel="2" x14ac:dyDescent="0.3">
      <c r="F824" s="39"/>
      <c r="G824" s="40"/>
      <c r="H824" s="41"/>
      <c r="I824" s="46"/>
      <c r="J824" s="46"/>
      <c r="K824" s="46"/>
      <c r="L824" s="46"/>
      <c r="M824" s="46"/>
      <c r="N824" s="46"/>
      <c r="O824" s="46"/>
      <c r="P824" s="42"/>
      <c r="Q824" s="43"/>
      <c r="R824" s="42"/>
      <c r="S824" s="43"/>
      <c r="T824" s="44"/>
      <c r="U824" s="44"/>
      <c r="V824" s="44"/>
      <c r="W824" s="45"/>
    </row>
    <row r="825" spans="6:25" s="47" customFormat="1" ht="10.5" outlineLevel="3" x14ac:dyDescent="0.25">
      <c r="F825" s="48"/>
      <c r="G825" s="49"/>
      <c r="H825" s="50" t="str">
        <f>IF(AND(H824&lt;&gt;"Výkaz výměr:",I824=""),"Výkaz výměr:","")</f>
        <v>Výkaz výměr:</v>
      </c>
      <c r="I825" s="51" t="s">
        <v>221</v>
      </c>
      <c r="J825" s="52"/>
      <c r="K825" s="53"/>
      <c r="L825" s="54"/>
      <c r="M825" s="55"/>
      <c r="N825" s="56"/>
      <c r="O825" s="57"/>
      <c r="P825" s="58"/>
      <c r="Q825" s="56"/>
      <c r="R825" s="56"/>
      <c r="S825" s="56"/>
      <c r="T825" s="59" t="s">
        <v>3</v>
      </c>
      <c r="U825" s="56"/>
      <c r="V825" s="56"/>
      <c r="W825" s="60"/>
    </row>
    <row r="826" spans="6:25" s="47" customFormat="1" ht="10.5" outlineLevel="3" x14ac:dyDescent="0.25">
      <c r="F826" s="48"/>
      <c r="G826" s="49"/>
      <c r="H826" s="50" t="str">
        <f>IF(AND(H825&lt;&gt;"Výkaz výměr:",I825=""),"Výkaz výměr:","")</f>
        <v/>
      </c>
      <c r="I826" s="51" t="s">
        <v>699</v>
      </c>
      <c r="J826" s="52"/>
      <c r="K826" s="53"/>
      <c r="L826" s="54"/>
      <c r="M826" s="55">
        <v>15.5</v>
      </c>
      <c r="N826" s="56"/>
      <c r="O826" s="57"/>
      <c r="P826" s="58"/>
      <c r="Q826" s="56"/>
      <c r="R826" s="56"/>
      <c r="S826" s="56"/>
      <c r="T826" s="59" t="s">
        <v>3</v>
      </c>
      <c r="U826" s="56"/>
      <c r="V826" s="56"/>
      <c r="W826" s="60"/>
    </row>
    <row r="827" spans="6:25" s="38" customFormat="1" ht="12" outlineLevel="2" x14ac:dyDescent="0.3">
      <c r="F827" s="30">
        <v>131</v>
      </c>
      <c r="G827" s="31" t="s">
        <v>0</v>
      </c>
      <c r="H827" s="32" t="s">
        <v>303</v>
      </c>
      <c r="I827" s="33" t="s">
        <v>1210</v>
      </c>
      <c r="J827" s="31" t="s">
        <v>16</v>
      </c>
      <c r="K827" s="34">
        <v>15.5</v>
      </c>
      <c r="L827" s="35">
        <v>0</v>
      </c>
      <c r="M827" s="34">
        <v>15.5</v>
      </c>
      <c r="N827" s="36">
        <v>984</v>
      </c>
      <c r="O827" s="37">
        <f>M827*N827</f>
        <v>15252</v>
      </c>
      <c r="P827" s="37">
        <v>0.32973999999999998</v>
      </c>
      <c r="Q827" s="37">
        <f>M827*P827</f>
        <v>5.11097</v>
      </c>
      <c r="R827" s="37"/>
      <c r="S827" s="37">
        <f>M827*R827</f>
        <v>0</v>
      </c>
      <c r="T827" s="37">
        <v>21</v>
      </c>
      <c r="U827" s="37">
        <f>O827*T827/100</f>
        <v>3202.92</v>
      </c>
      <c r="V827" s="37">
        <f>U827+O827</f>
        <v>18454.919999999998</v>
      </c>
      <c r="W827" s="37"/>
      <c r="X827" s="37"/>
      <c r="Y827" s="37">
        <v>1</v>
      </c>
    </row>
    <row r="828" spans="6:25" s="38" customFormat="1" ht="12" outlineLevel="2" x14ac:dyDescent="0.3">
      <c r="F828" s="39"/>
      <c r="G828" s="40"/>
      <c r="H828" s="191" t="s">
        <v>230</v>
      </c>
      <c r="I828" s="203"/>
      <c r="J828" s="203"/>
      <c r="K828" s="203"/>
      <c r="L828" s="203"/>
      <c r="M828" s="203"/>
      <c r="N828" s="203"/>
      <c r="O828" s="203"/>
      <c r="P828" s="42"/>
      <c r="Q828" s="43"/>
      <c r="R828" s="42"/>
      <c r="S828" s="43"/>
      <c r="T828" s="44"/>
      <c r="U828" s="44"/>
      <c r="V828" s="44"/>
      <c r="W828" s="45"/>
    </row>
    <row r="829" spans="6:25" s="38" customFormat="1" ht="6" customHeight="1" outlineLevel="2" x14ac:dyDescent="0.3">
      <c r="F829" s="39"/>
      <c r="G829" s="40"/>
      <c r="H829" s="41"/>
      <c r="I829" s="46"/>
      <c r="J829" s="46"/>
      <c r="K829" s="46"/>
      <c r="L829" s="46"/>
      <c r="M829" s="46"/>
      <c r="N829" s="46"/>
      <c r="O829" s="46"/>
      <c r="P829" s="42"/>
      <c r="Q829" s="43"/>
      <c r="R829" s="42"/>
      <c r="S829" s="43"/>
      <c r="T829" s="44"/>
      <c r="U829" s="44"/>
      <c r="V829" s="44"/>
      <c r="W829" s="45"/>
    </row>
    <row r="830" spans="6:25" s="47" customFormat="1" ht="10.5" outlineLevel="3" x14ac:dyDescent="0.25">
      <c r="F830" s="48"/>
      <c r="G830" s="49"/>
      <c r="H830" s="50" t="str">
        <f>IF(AND(H829&lt;&gt;"Výkaz výměr:",I829=""),"Výkaz výměr:","")</f>
        <v>Výkaz výměr:</v>
      </c>
      <c r="I830" s="51" t="s">
        <v>221</v>
      </c>
      <c r="J830" s="52"/>
      <c r="K830" s="53"/>
      <c r="L830" s="54"/>
      <c r="M830" s="55"/>
      <c r="N830" s="56"/>
      <c r="O830" s="57"/>
      <c r="P830" s="58"/>
      <c r="Q830" s="56"/>
      <c r="R830" s="56"/>
      <c r="S830" s="56"/>
      <c r="T830" s="59" t="s">
        <v>3</v>
      </c>
      <c r="U830" s="56"/>
      <c r="V830" s="56"/>
      <c r="W830" s="60"/>
    </row>
    <row r="831" spans="6:25" s="47" customFormat="1" ht="10.5" outlineLevel="3" x14ac:dyDescent="0.25">
      <c r="F831" s="48"/>
      <c r="G831" s="49"/>
      <c r="H831" s="50" t="str">
        <f>IF(AND(H830&lt;&gt;"Výkaz výměr:",I830=""),"Výkaz výměr:","")</f>
        <v/>
      </c>
      <c r="I831" s="51" t="s">
        <v>699</v>
      </c>
      <c r="J831" s="52"/>
      <c r="K831" s="53"/>
      <c r="L831" s="54"/>
      <c r="M831" s="55">
        <v>15.5</v>
      </c>
      <c r="N831" s="56"/>
      <c r="O831" s="57"/>
      <c r="P831" s="58"/>
      <c r="Q831" s="56"/>
      <c r="R831" s="56"/>
      <c r="S831" s="56"/>
      <c r="T831" s="59" t="s">
        <v>3</v>
      </c>
      <c r="U831" s="56"/>
      <c r="V831" s="56"/>
      <c r="W831" s="60"/>
    </row>
    <row r="832" spans="6:25" s="38" customFormat="1" ht="12" outlineLevel="2" x14ac:dyDescent="0.3">
      <c r="F832" s="30">
        <v>132</v>
      </c>
      <c r="G832" s="31" t="s">
        <v>0</v>
      </c>
      <c r="H832" s="32" t="s">
        <v>304</v>
      </c>
      <c r="I832" s="33" t="s">
        <v>1202</v>
      </c>
      <c r="J832" s="31" t="s">
        <v>16</v>
      </c>
      <c r="K832" s="34">
        <v>2.5</v>
      </c>
      <c r="L832" s="35">
        <v>0</v>
      </c>
      <c r="M832" s="34">
        <v>2.5</v>
      </c>
      <c r="N832" s="36">
        <v>937</v>
      </c>
      <c r="O832" s="37">
        <f>M832*N832</f>
        <v>2342.5</v>
      </c>
      <c r="P832" s="37">
        <v>0.31590000000000001</v>
      </c>
      <c r="Q832" s="37">
        <f>M832*P832</f>
        <v>0.78975000000000006</v>
      </c>
      <c r="R832" s="37"/>
      <c r="S832" s="37">
        <f>M832*R832</f>
        <v>0</v>
      </c>
      <c r="T832" s="37">
        <v>21</v>
      </c>
      <c r="U832" s="37">
        <f>O832*T832/100</f>
        <v>491.92500000000001</v>
      </c>
      <c r="V832" s="37">
        <f>U832+O832</f>
        <v>2834.4250000000002</v>
      </c>
      <c r="W832" s="37"/>
      <c r="X832" s="37"/>
      <c r="Y832" s="37">
        <v>1</v>
      </c>
    </row>
    <row r="833" spans="6:25" s="38" customFormat="1" ht="12" outlineLevel="2" x14ac:dyDescent="0.3">
      <c r="F833" s="39"/>
      <c r="G833" s="40"/>
      <c r="H833" s="191" t="s">
        <v>230</v>
      </c>
      <c r="I833" s="203"/>
      <c r="J833" s="203"/>
      <c r="K833" s="203"/>
      <c r="L833" s="203"/>
      <c r="M833" s="203"/>
      <c r="N833" s="203"/>
      <c r="O833" s="203"/>
      <c r="P833" s="42"/>
      <c r="Q833" s="43"/>
      <c r="R833" s="42"/>
      <c r="S833" s="43"/>
      <c r="T833" s="44"/>
      <c r="U833" s="44"/>
      <c r="V833" s="44"/>
      <c r="W833" s="45"/>
    </row>
    <row r="834" spans="6:25" s="38" customFormat="1" ht="6" customHeight="1" outlineLevel="2" x14ac:dyDescent="0.3">
      <c r="F834" s="39"/>
      <c r="G834" s="40"/>
      <c r="H834" s="41"/>
      <c r="I834" s="46"/>
      <c r="J834" s="46"/>
      <c r="K834" s="46"/>
      <c r="L834" s="46"/>
      <c r="M834" s="46"/>
      <c r="N834" s="46"/>
      <c r="O834" s="46"/>
      <c r="P834" s="42"/>
      <c r="Q834" s="43"/>
      <c r="R834" s="42"/>
      <c r="S834" s="43"/>
      <c r="T834" s="44"/>
      <c r="U834" s="44"/>
      <c r="V834" s="44"/>
      <c r="W834" s="45"/>
    </row>
    <row r="835" spans="6:25" s="47" customFormat="1" ht="10.5" outlineLevel="3" x14ac:dyDescent="0.25">
      <c r="F835" s="48"/>
      <c r="G835" s="49"/>
      <c r="H835" s="50" t="str">
        <f>IF(AND(H834&lt;&gt;"Výkaz výměr:",I834=""),"Výkaz výměr:","")</f>
        <v>Výkaz výměr:</v>
      </c>
      <c r="I835" s="51" t="s">
        <v>133</v>
      </c>
      <c r="J835" s="52"/>
      <c r="K835" s="53"/>
      <c r="L835" s="54"/>
      <c r="M835" s="55"/>
      <c r="N835" s="56"/>
      <c r="O835" s="57"/>
      <c r="P835" s="58"/>
      <c r="Q835" s="56"/>
      <c r="R835" s="56"/>
      <c r="S835" s="56"/>
      <c r="T835" s="59" t="s">
        <v>3</v>
      </c>
      <c r="U835" s="56"/>
      <c r="V835" s="56"/>
      <c r="W835" s="60"/>
    </row>
    <row r="836" spans="6:25" s="47" customFormat="1" ht="10.5" outlineLevel="3" x14ac:dyDescent="0.25">
      <c r="F836" s="48"/>
      <c r="G836" s="49"/>
      <c r="H836" s="50" t="str">
        <f>IF(AND(H835&lt;&gt;"Výkaz výměr:",I835=""),"Výkaz výměr:","")</f>
        <v/>
      </c>
      <c r="I836" s="51" t="s">
        <v>636</v>
      </c>
      <c r="J836" s="52"/>
      <c r="K836" s="53"/>
      <c r="L836" s="54"/>
      <c r="M836" s="55">
        <v>2.5</v>
      </c>
      <c r="N836" s="56"/>
      <c r="O836" s="57"/>
      <c r="P836" s="58"/>
      <c r="Q836" s="56"/>
      <c r="R836" s="56"/>
      <c r="S836" s="56"/>
      <c r="T836" s="59" t="s">
        <v>3</v>
      </c>
      <c r="U836" s="56"/>
      <c r="V836" s="56"/>
      <c r="W836" s="60"/>
    </row>
    <row r="837" spans="6:25" s="38" customFormat="1" ht="12" outlineLevel="2" x14ac:dyDescent="0.3">
      <c r="F837" s="30">
        <v>133</v>
      </c>
      <c r="G837" s="31" t="s">
        <v>0</v>
      </c>
      <c r="H837" s="32" t="s">
        <v>305</v>
      </c>
      <c r="I837" s="33" t="s">
        <v>1201</v>
      </c>
      <c r="J837" s="31" t="s">
        <v>16</v>
      </c>
      <c r="K837" s="34">
        <v>2.5</v>
      </c>
      <c r="L837" s="35">
        <v>0</v>
      </c>
      <c r="M837" s="34">
        <v>2.5</v>
      </c>
      <c r="N837" s="36">
        <v>862</v>
      </c>
      <c r="O837" s="37">
        <f>M837*N837</f>
        <v>2155</v>
      </c>
      <c r="P837" s="37">
        <v>0.26469999999999999</v>
      </c>
      <c r="Q837" s="37">
        <f>M837*P837</f>
        <v>0.66174999999999995</v>
      </c>
      <c r="R837" s="37"/>
      <c r="S837" s="37">
        <f>M837*R837</f>
        <v>0</v>
      </c>
      <c r="T837" s="37">
        <v>21</v>
      </c>
      <c r="U837" s="37">
        <f>O837*T837/100</f>
        <v>452.55</v>
      </c>
      <c r="V837" s="37">
        <f>U837+O837</f>
        <v>2607.5500000000002</v>
      </c>
      <c r="W837" s="37"/>
      <c r="X837" s="37"/>
      <c r="Y837" s="37">
        <v>1</v>
      </c>
    </row>
    <row r="838" spans="6:25" s="38" customFormat="1" ht="12" outlineLevel="2" x14ac:dyDescent="0.3">
      <c r="F838" s="39"/>
      <c r="G838" s="40"/>
      <c r="H838" s="191" t="s">
        <v>230</v>
      </c>
      <c r="I838" s="203"/>
      <c r="J838" s="203"/>
      <c r="K838" s="203"/>
      <c r="L838" s="203"/>
      <c r="M838" s="203"/>
      <c r="N838" s="203"/>
      <c r="O838" s="203"/>
      <c r="P838" s="42"/>
      <c r="Q838" s="43"/>
      <c r="R838" s="42"/>
      <c r="S838" s="43"/>
      <c r="T838" s="44"/>
      <c r="U838" s="44"/>
      <c r="V838" s="44"/>
      <c r="W838" s="45"/>
    </row>
    <row r="839" spans="6:25" s="38" customFormat="1" ht="6" customHeight="1" outlineLevel="2" x14ac:dyDescent="0.3">
      <c r="F839" s="39"/>
      <c r="G839" s="40"/>
      <c r="H839" s="41"/>
      <c r="I839" s="46"/>
      <c r="J839" s="46"/>
      <c r="K839" s="46"/>
      <c r="L839" s="46"/>
      <c r="M839" s="46"/>
      <c r="N839" s="46"/>
      <c r="O839" s="46"/>
      <c r="P839" s="42"/>
      <c r="Q839" s="43"/>
      <c r="R839" s="42"/>
      <c r="S839" s="43"/>
      <c r="T839" s="44"/>
      <c r="U839" s="44"/>
      <c r="V839" s="44"/>
      <c r="W839" s="45"/>
    </row>
    <row r="840" spans="6:25" s="47" customFormat="1" ht="10.5" outlineLevel="3" x14ac:dyDescent="0.25">
      <c r="F840" s="48"/>
      <c r="G840" s="49"/>
      <c r="H840" s="50" t="str">
        <f>IF(AND(H839&lt;&gt;"Výkaz výměr:",I839=""),"Výkaz výměr:","")</f>
        <v>Výkaz výměr:</v>
      </c>
      <c r="I840" s="51" t="s">
        <v>203</v>
      </c>
      <c r="J840" s="52"/>
      <c r="K840" s="53"/>
      <c r="L840" s="54"/>
      <c r="M840" s="55"/>
      <c r="N840" s="56"/>
      <c r="O840" s="57"/>
      <c r="P840" s="58"/>
      <c r="Q840" s="56"/>
      <c r="R840" s="56"/>
      <c r="S840" s="56"/>
      <c r="T840" s="59" t="s">
        <v>3</v>
      </c>
      <c r="U840" s="56"/>
      <c r="V840" s="56"/>
      <c r="W840" s="60"/>
    </row>
    <row r="841" spans="6:25" s="47" customFormat="1" ht="10.5" outlineLevel="3" x14ac:dyDescent="0.25">
      <c r="F841" s="48"/>
      <c r="G841" s="49"/>
      <c r="H841" s="50" t="str">
        <f>IF(AND(H840&lt;&gt;"Výkaz výměr:",I840=""),"Výkaz výměr:","")</f>
        <v/>
      </c>
      <c r="I841" s="51" t="s">
        <v>636</v>
      </c>
      <c r="J841" s="52"/>
      <c r="K841" s="53"/>
      <c r="L841" s="54"/>
      <c r="M841" s="55">
        <v>2.5</v>
      </c>
      <c r="N841" s="56"/>
      <c r="O841" s="57"/>
      <c r="P841" s="58"/>
      <c r="Q841" s="56"/>
      <c r="R841" s="56"/>
      <c r="S841" s="56"/>
      <c r="T841" s="59" t="s">
        <v>3</v>
      </c>
      <c r="U841" s="56"/>
      <c r="V841" s="56"/>
      <c r="W841" s="60"/>
    </row>
    <row r="842" spans="6:25" s="38" customFormat="1" ht="12" outlineLevel="2" x14ac:dyDescent="0.3">
      <c r="F842" s="30">
        <v>134</v>
      </c>
      <c r="G842" s="31" t="s">
        <v>0</v>
      </c>
      <c r="H842" s="32" t="s">
        <v>300</v>
      </c>
      <c r="I842" s="33" t="s">
        <v>1190</v>
      </c>
      <c r="J842" s="31" t="s">
        <v>16</v>
      </c>
      <c r="K842" s="34">
        <v>2</v>
      </c>
      <c r="L842" s="35">
        <v>0</v>
      </c>
      <c r="M842" s="34">
        <v>2</v>
      </c>
      <c r="N842" s="36">
        <v>1730</v>
      </c>
      <c r="O842" s="37">
        <f>M842*N842</f>
        <v>3460</v>
      </c>
      <c r="P842" s="37">
        <v>0.43381999999999998</v>
      </c>
      <c r="Q842" s="37">
        <f>M842*P842</f>
        <v>0.86763999999999997</v>
      </c>
      <c r="R842" s="37"/>
      <c r="S842" s="37">
        <f>M842*R842</f>
        <v>0</v>
      </c>
      <c r="T842" s="37">
        <v>21</v>
      </c>
      <c r="U842" s="37">
        <f>O842*T842/100</f>
        <v>726.6</v>
      </c>
      <c r="V842" s="37">
        <f>U842+O842</f>
        <v>4186.6000000000004</v>
      </c>
      <c r="W842" s="37"/>
      <c r="X842" s="37"/>
      <c r="Y842" s="37">
        <v>1</v>
      </c>
    </row>
    <row r="843" spans="6:25" s="38" customFormat="1" ht="12" outlineLevel="2" x14ac:dyDescent="0.3">
      <c r="F843" s="39"/>
      <c r="G843" s="40"/>
      <c r="H843" s="191" t="s">
        <v>230</v>
      </c>
      <c r="I843" s="203"/>
      <c r="J843" s="203"/>
      <c r="K843" s="203"/>
      <c r="L843" s="203"/>
      <c r="M843" s="203"/>
      <c r="N843" s="203"/>
      <c r="O843" s="203"/>
      <c r="P843" s="42"/>
      <c r="Q843" s="43"/>
      <c r="R843" s="42"/>
      <c r="S843" s="43"/>
      <c r="T843" s="44"/>
      <c r="U843" s="44"/>
      <c r="V843" s="44"/>
      <c r="W843" s="45"/>
    </row>
    <row r="844" spans="6:25" s="38" customFormat="1" ht="6" customHeight="1" outlineLevel="2" x14ac:dyDescent="0.3">
      <c r="F844" s="39"/>
      <c r="G844" s="40"/>
      <c r="H844" s="41"/>
      <c r="I844" s="46"/>
      <c r="J844" s="46"/>
      <c r="K844" s="46"/>
      <c r="L844" s="46"/>
      <c r="M844" s="46"/>
      <c r="N844" s="46"/>
      <c r="O844" s="46"/>
      <c r="P844" s="42"/>
      <c r="Q844" s="43"/>
      <c r="R844" s="42"/>
      <c r="S844" s="43"/>
      <c r="T844" s="44"/>
      <c r="U844" s="44"/>
      <c r="V844" s="44"/>
      <c r="W844" s="45"/>
    </row>
    <row r="845" spans="6:25" s="47" customFormat="1" ht="10.5" outlineLevel="3" x14ac:dyDescent="0.25">
      <c r="F845" s="48"/>
      <c r="G845" s="49"/>
      <c r="H845" s="50" t="str">
        <f>IF(AND(H844&lt;&gt;"Výkaz výměr:",I844=""),"Výkaz výměr:","")</f>
        <v>Výkaz výměr:</v>
      </c>
      <c r="I845" s="51" t="s">
        <v>131</v>
      </c>
      <c r="J845" s="52"/>
      <c r="K845" s="53"/>
      <c r="L845" s="54"/>
      <c r="M845" s="55"/>
      <c r="N845" s="56"/>
      <c r="O845" s="57"/>
      <c r="P845" s="58"/>
      <c r="Q845" s="56"/>
      <c r="R845" s="56"/>
      <c r="S845" s="56"/>
      <c r="T845" s="59" t="s">
        <v>3</v>
      </c>
      <c r="U845" s="56"/>
      <c r="V845" s="56"/>
      <c r="W845" s="60"/>
    </row>
    <row r="846" spans="6:25" s="47" customFormat="1" ht="10.5" outlineLevel="3" x14ac:dyDescent="0.25">
      <c r="F846" s="48"/>
      <c r="G846" s="49"/>
      <c r="H846" s="50" t="str">
        <f>IF(AND(H845&lt;&gt;"Výkaz výměr:",I845=""),"Výkaz výměr:","")</f>
        <v/>
      </c>
      <c r="I846" s="51" t="s">
        <v>557</v>
      </c>
      <c r="J846" s="52"/>
      <c r="K846" s="53"/>
      <c r="L846" s="54"/>
      <c r="M846" s="55">
        <v>2</v>
      </c>
      <c r="N846" s="56"/>
      <c r="O846" s="57"/>
      <c r="P846" s="58"/>
      <c r="Q846" s="56"/>
      <c r="R846" s="56"/>
      <c r="S846" s="56"/>
      <c r="T846" s="59" t="s">
        <v>3</v>
      </c>
      <c r="U846" s="56"/>
      <c r="V846" s="56"/>
      <c r="W846" s="60"/>
    </row>
    <row r="847" spans="6:25" s="38" customFormat="1" ht="12" outlineLevel="2" x14ac:dyDescent="0.3">
      <c r="F847" s="30">
        <v>135</v>
      </c>
      <c r="G847" s="31" t="s">
        <v>0</v>
      </c>
      <c r="H847" s="32" t="s">
        <v>301</v>
      </c>
      <c r="I847" s="33" t="s">
        <v>1189</v>
      </c>
      <c r="J847" s="31" t="s">
        <v>16</v>
      </c>
      <c r="K847" s="34">
        <v>2</v>
      </c>
      <c r="L847" s="35">
        <v>0</v>
      </c>
      <c r="M847" s="34">
        <v>2</v>
      </c>
      <c r="N847" s="36">
        <v>960</v>
      </c>
      <c r="O847" s="37">
        <f>M847*N847</f>
        <v>1920</v>
      </c>
      <c r="P847" s="37">
        <v>0.32272000000000001</v>
      </c>
      <c r="Q847" s="37">
        <f>M847*P847</f>
        <v>0.64544000000000001</v>
      </c>
      <c r="R847" s="37"/>
      <c r="S847" s="37">
        <f>M847*R847</f>
        <v>0</v>
      </c>
      <c r="T847" s="37">
        <v>21</v>
      </c>
      <c r="U847" s="37">
        <f>O847*T847/100</f>
        <v>403.2</v>
      </c>
      <c r="V847" s="37">
        <f>U847+O847</f>
        <v>2323.1999999999998</v>
      </c>
      <c r="W847" s="37"/>
      <c r="X847" s="37"/>
      <c r="Y847" s="37">
        <v>1</v>
      </c>
    </row>
    <row r="848" spans="6:25" s="38" customFormat="1" ht="12" outlineLevel="2" x14ac:dyDescent="0.3">
      <c r="F848" s="39"/>
      <c r="G848" s="40"/>
      <c r="H848" s="191" t="s">
        <v>230</v>
      </c>
      <c r="I848" s="203"/>
      <c r="J848" s="203"/>
      <c r="K848" s="203"/>
      <c r="L848" s="203"/>
      <c r="M848" s="203"/>
      <c r="N848" s="203"/>
      <c r="O848" s="203"/>
      <c r="P848" s="42"/>
      <c r="Q848" s="43"/>
      <c r="R848" s="42"/>
      <c r="S848" s="43"/>
      <c r="T848" s="44"/>
      <c r="U848" s="44"/>
      <c r="V848" s="44"/>
      <c r="W848" s="45"/>
    </row>
    <row r="849" spans="6:25" s="38" customFormat="1" ht="6" customHeight="1" outlineLevel="2" x14ac:dyDescent="0.3">
      <c r="F849" s="39"/>
      <c r="G849" s="40"/>
      <c r="H849" s="41"/>
      <c r="I849" s="46"/>
      <c r="J849" s="46"/>
      <c r="K849" s="46"/>
      <c r="L849" s="46"/>
      <c r="M849" s="46"/>
      <c r="N849" s="46"/>
      <c r="O849" s="46"/>
      <c r="P849" s="42"/>
      <c r="Q849" s="43"/>
      <c r="R849" s="42"/>
      <c r="S849" s="43"/>
      <c r="T849" s="44"/>
      <c r="U849" s="44"/>
      <c r="V849" s="44"/>
      <c r="W849" s="45"/>
    </row>
    <row r="850" spans="6:25" s="47" customFormat="1" ht="10.5" outlineLevel="3" x14ac:dyDescent="0.25">
      <c r="F850" s="48"/>
      <c r="G850" s="49"/>
      <c r="H850" s="50" t="str">
        <f>IF(AND(H849&lt;&gt;"Výkaz výměr:",I849=""),"Výkaz výměr:","")</f>
        <v>Výkaz výměr:</v>
      </c>
      <c r="I850" s="51" t="s">
        <v>202</v>
      </c>
      <c r="J850" s="52"/>
      <c r="K850" s="53"/>
      <c r="L850" s="54"/>
      <c r="M850" s="55"/>
      <c r="N850" s="56"/>
      <c r="O850" s="57"/>
      <c r="P850" s="58"/>
      <c r="Q850" s="56"/>
      <c r="R850" s="56"/>
      <c r="S850" s="56"/>
      <c r="T850" s="59" t="s">
        <v>3</v>
      </c>
      <c r="U850" s="56"/>
      <c r="V850" s="56"/>
      <c r="W850" s="60"/>
    </row>
    <row r="851" spans="6:25" s="47" customFormat="1" ht="10.5" outlineLevel="3" x14ac:dyDescent="0.25">
      <c r="F851" s="48"/>
      <c r="G851" s="49"/>
      <c r="H851" s="50" t="str">
        <f>IF(AND(H850&lt;&gt;"Výkaz výměr:",I850=""),"Výkaz výměr:","")</f>
        <v/>
      </c>
      <c r="I851" s="51" t="s">
        <v>557</v>
      </c>
      <c r="J851" s="52"/>
      <c r="K851" s="53"/>
      <c r="L851" s="54"/>
      <c r="M851" s="55">
        <v>2</v>
      </c>
      <c r="N851" s="56"/>
      <c r="O851" s="57"/>
      <c r="P851" s="58"/>
      <c r="Q851" s="56"/>
      <c r="R851" s="56"/>
      <c r="S851" s="56"/>
      <c r="T851" s="59" t="s">
        <v>3</v>
      </c>
      <c r="U851" s="56"/>
      <c r="V851" s="56"/>
      <c r="W851" s="60"/>
    </row>
    <row r="852" spans="6:25" s="3" customFormat="1" ht="12.75" customHeight="1" outlineLevel="2" x14ac:dyDescent="0.25">
      <c r="F852" s="9"/>
      <c r="G852" s="10"/>
      <c r="H852" s="10"/>
      <c r="I852" s="11"/>
      <c r="J852" s="10"/>
      <c r="K852" s="12"/>
      <c r="L852" s="13"/>
      <c r="M852" s="12"/>
      <c r="N852" s="13"/>
      <c r="O852" s="14"/>
      <c r="P852" s="15"/>
      <c r="Q852" s="13"/>
      <c r="R852" s="13"/>
      <c r="S852" s="13"/>
      <c r="T852" s="16" t="s">
        <v>3</v>
      </c>
      <c r="U852" s="13"/>
      <c r="V852" s="13"/>
      <c r="W852" s="13"/>
    </row>
    <row r="853" spans="6:25" s="69" customFormat="1" ht="16.5" customHeight="1" outlineLevel="1" x14ac:dyDescent="0.3">
      <c r="F853" s="70"/>
      <c r="G853" s="71"/>
      <c r="H853" s="72"/>
      <c r="I853" s="72" t="s">
        <v>1012</v>
      </c>
      <c r="J853" s="71"/>
      <c r="K853" s="73"/>
      <c r="L853" s="74"/>
      <c r="M853" s="73"/>
      <c r="N853" s="74"/>
      <c r="O853" s="75">
        <f>SUBTOTAL(9,O854:O860)</f>
        <v>5008.8500000000004</v>
      </c>
      <c r="P853" s="76"/>
      <c r="Q853" s="75">
        <f>SUBTOTAL(9,Q854:Q860)</f>
        <v>0</v>
      </c>
      <c r="R853" s="74"/>
      <c r="S853" s="75">
        <f>SUBTOTAL(9,S854:S860)</f>
        <v>0</v>
      </c>
      <c r="T853" s="77"/>
      <c r="U853" s="75">
        <f>SUBTOTAL(9,U854:U860)</f>
        <v>1051.8585</v>
      </c>
      <c r="V853" s="75">
        <f>SUBTOTAL(9,V854:V860)</f>
        <v>6060.7085000000006</v>
      </c>
      <c r="W853" s="78"/>
      <c r="Y853" s="75">
        <f>SUBTOTAL(9,Y854:Y860)</f>
        <v>1</v>
      </c>
    </row>
    <row r="854" spans="6:25" s="38" customFormat="1" ht="12" outlineLevel="2" x14ac:dyDescent="0.3">
      <c r="F854" s="30">
        <v>136</v>
      </c>
      <c r="G854" s="31" t="s">
        <v>0</v>
      </c>
      <c r="H854" s="32" t="s">
        <v>306</v>
      </c>
      <c r="I854" s="33" t="s">
        <v>1071</v>
      </c>
      <c r="J854" s="31" t="s">
        <v>4</v>
      </c>
      <c r="K854" s="34">
        <v>14.311</v>
      </c>
      <c r="L854" s="35">
        <v>0</v>
      </c>
      <c r="M854" s="34">
        <v>14.311</v>
      </c>
      <c r="N854" s="36">
        <v>350</v>
      </c>
      <c r="O854" s="37">
        <f>M854*N854</f>
        <v>5008.8500000000004</v>
      </c>
      <c r="P854" s="37">
        <v>0</v>
      </c>
      <c r="Q854" s="37">
        <f>M854*P854</f>
        <v>0</v>
      </c>
      <c r="R854" s="37"/>
      <c r="S854" s="37">
        <f>M854*R854</f>
        <v>0</v>
      </c>
      <c r="T854" s="37">
        <v>21</v>
      </c>
      <c r="U854" s="37">
        <f>O854*T854/100</f>
        <v>1051.8585</v>
      </c>
      <c r="V854" s="37">
        <f>U854+O854</f>
        <v>6060.7085000000006</v>
      </c>
      <c r="W854" s="37" t="s">
        <v>1401</v>
      </c>
      <c r="X854" s="37"/>
      <c r="Y854" s="37">
        <v>1</v>
      </c>
    </row>
    <row r="855" spans="6:25" s="38" customFormat="1" ht="12" outlineLevel="2" x14ac:dyDescent="0.3">
      <c r="F855" s="39"/>
      <c r="G855" s="40"/>
      <c r="H855" s="191" t="s">
        <v>230</v>
      </c>
      <c r="I855" s="203"/>
      <c r="J855" s="203"/>
      <c r="K855" s="203"/>
      <c r="L855" s="203"/>
      <c r="M855" s="203"/>
      <c r="N855" s="203"/>
      <c r="O855" s="203"/>
      <c r="P855" s="42"/>
      <c r="Q855" s="43"/>
      <c r="R855" s="42"/>
      <c r="S855" s="43"/>
      <c r="T855" s="44"/>
      <c r="U855" s="44"/>
      <c r="V855" s="44"/>
      <c r="W855" s="45"/>
    </row>
    <row r="856" spans="6:25" s="38" customFormat="1" ht="6" customHeight="1" outlineLevel="2" x14ac:dyDescent="0.3">
      <c r="F856" s="39"/>
      <c r="G856" s="40"/>
      <c r="H856" s="41"/>
      <c r="I856" s="46"/>
      <c r="J856" s="46"/>
      <c r="K856" s="46"/>
      <c r="L856" s="46"/>
      <c r="M856" s="46"/>
      <c r="N856" s="46"/>
      <c r="O856" s="46"/>
      <c r="P856" s="42"/>
      <c r="Q856" s="43"/>
      <c r="R856" s="42"/>
      <c r="S856" s="43"/>
      <c r="T856" s="44"/>
      <c r="U856" s="44"/>
      <c r="V856" s="44"/>
      <c r="W856" s="45"/>
    </row>
    <row r="857" spans="6:25" s="47" customFormat="1" ht="10.5" outlineLevel="3" x14ac:dyDescent="0.25">
      <c r="F857" s="48"/>
      <c r="G857" s="49"/>
      <c r="H857" s="50" t="str">
        <f>IF(AND(H856&lt;&gt;"Výkaz výměr:",I856=""),"Výkaz výměr:","")</f>
        <v>Výkaz výměr:</v>
      </c>
      <c r="I857" s="51" t="s">
        <v>1365</v>
      </c>
      <c r="J857" s="52"/>
      <c r="K857" s="53"/>
      <c r="L857" s="54"/>
      <c r="M857" s="55"/>
      <c r="N857" s="56"/>
      <c r="O857" s="57"/>
      <c r="P857" s="58"/>
      <c r="Q857" s="56"/>
      <c r="R857" s="56"/>
      <c r="S857" s="56"/>
      <c r="T857" s="59" t="s">
        <v>3</v>
      </c>
      <c r="U857" s="56"/>
      <c r="V857" s="56"/>
      <c r="W857" s="60"/>
    </row>
    <row r="858" spans="6:25" s="47" customFormat="1" ht="10.5" outlineLevel="3" x14ac:dyDescent="0.25">
      <c r="F858" s="48"/>
      <c r="G858" s="49"/>
      <c r="H858" s="50" t="str">
        <f>IF(AND(H857&lt;&gt;"Výkaz výměr:",I857=""),"Výkaz výměr:","")</f>
        <v/>
      </c>
      <c r="I858" s="51" t="s">
        <v>414</v>
      </c>
      <c r="J858" s="52"/>
      <c r="K858" s="53"/>
      <c r="L858" s="54"/>
      <c r="M858" s="55"/>
      <c r="N858" s="56"/>
      <c r="O858" s="57"/>
      <c r="P858" s="58"/>
      <c r="Q858" s="56"/>
      <c r="R858" s="56"/>
      <c r="S858" s="56"/>
      <c r="T858" s="59" t="s">
        <v>3</v>
      </c>
      <c r="U858" s="56"/>
      <c r="V858" s="56"/>
      <c r="W858" s="60"/>
    </row>
    <row r="859" spans="6:25" s="47" customFormat="1" ht="10.5" outlineLevel="3" x14ac:dyDescent="0.25">
      <c r="F859" s="48"/>
      <c r="G859" s="49"/>
      <c r="H859" s="50" t="str">
        <f>IF(AND(H858&lt;&gt;"Výkaz výměr:",I858=""),"Výkaz výměr:","")</f>
        <v/>
      </c>
      <c r="I859" s="51" t="s">
        <v>831</v>
      </c>
      <c r="J859" s="52"/>
      <c r="K859" s="53"/>
      <c r="L859" s="54"/>
      <c r="M859" s="55">
        <v>14.311</v>
      </c>
      <c r="N859" s="56"/>
      <c r="O859" s="57"/>
      <c r="P859" s="58"/>
      <c r="Q859" s="56"/>
      <c r="R859" s="56"/>
      <c r="S859" s="56"/>
      <c r="T859" s="59" t="s">
        <v>3</v>
      </c>
      <c r="U859" s="56"/>
      <c r="V859" s="56"/>
      <c r="W859" s="60"/>
    </row>
    <row r="860" spans="6:25" s="3" customFormat="1" ht="12.75" customHeight="1" outlineLevel="2" x14ac:dyDescent="0.25">
      <c r="F860" s="9"/>
      <c r="G860" s="10"/>
      <c r="H860" s="10"/>
      <c r="I860" s="11"/>
      <c r="J860" s="10"/>
      <c r="K860" s="12"/>
      <c r="L860" s="13"/>
      <c r="M860" s="12"/>
      <c r="N860" s="13"/>
      <c r="O860" s="14"/>
      <c r="P860" s="15"/>
      <c r="Q860" s="13"/>
      <c r="R860" s="13"/>
      <c r="S860" s="13"/>
      <c r="T860" s="16" t="s">
        <v>3</v>
      </c>
      <c r="U860" s="13"/>
      <c r="V860" s="13"/>
      <c r="W860" s="13"/>
    </row>
    <row r="861" spans="6:25" s="69" customFormat="1" ht="16.5" customHeight="1" outlineLevel="1" x14ac:dyDescent="0.3">
      <c r="F861" s="70"/>
      <c r="G861" s="71"/>
      <c r="H861" s="72"/>
      <c r="I861" s="72" t="s">
        <v>1343</v>
      </c>
      <c r="J861" s="71"/>
      <c r="K861" s="73"/>
      <c r="L861" s="74"/>
      <c r="M861" s="73"/>
      <c r="N861" s="74"/>
      <c r="O861" s="75">
        <f>SUBTOTAL(9,O862:O952)</f>
        <v>345939.06</v>
      </c>
      <c r="P861" s="76"/>
      <c r="Q861" s="75">
        <f>SUBTOTAL(9,Q862:Q952)</f>
        <v>230.099493</v>
      </c>
      <c r="R861" s="74"/>
      <c r="S861" s="75">
        <f>SUBTOTAL(9,S862:S952)</f>
        <v>0</v>
      </c>
      <c r="T861" s="77"/>
      <c r="U861" s="75">
        <f>SUBTOTAL(9,U862:U952)</f>
        <v>72647.20259999999</v>
      </c>
      <c r="V861" s="75">
        <f>SUBTOTAL(9,V862:V952)</f>
        <v>418586.26259999996</v>
      </c>
      <c r="W861" s="78"/>
      <c r="Y861" s="75">
        <f>SUBTOTAL(9,Y862:Y952)</f>
        <v>17</v>
      </c>
    </row>
    <row r="862" spans="6:25" s="38" customFormat="1" ht="12" outlineLevel="2" x14ac:dyDescent="0.3">
      <c r="F862" s="30">
        <v>137</v>
      </c>
      <c r="G862" s="31" t="s">
        <v>0</v>
      </c>
      <c r="H862" s="32" t="s">
        <v>310</v>
      </c>
      <c r="I862" s="33" t="s">
        <v>1240</v>
      </c>
      <c r="J862" s="31" t="s">
        <v>13</v>
      </c>
      <c r="K862" s="34">
        <v>3.1</v>
      </c>
      <c r="L862" s="35">
        <v>0</v>
      </c>
      <c r="M862" s="34">
        <v>3.1</v>
      </c>
      <c r="N862" s="36">
        <v>580</v>
      </c>
      <c r="O862" s="37">
        <f>M862*N862</f>
        <v>1798</v>
      </c>
      <c r="P862" s="37">
        <v>7.6000000000000004E-4</v>
      </c>
      <c r="Q862" s="37">
        <f>M862*P862</f>
        <v>2.356E-3</v>
      </c>
      <c r="R862" s="37"/>
      <c r="S862" s="37">
        <f>M862*R862</f>
        <v>0</v>
      </c>
      <c r="T862" s="37">
        <v>21</v>
      </c>
      <c r="U862" s="37">
        <f>O862*T862/100</f>
        <v>377.58</v>
      </c>
      <c r="V862" s="37">
        <f>U862+O862</f>
        <v>2175.58</v>
      </c>
      <c r="W862" s="37"/>
      <c r="X862" s="37"/>
      <c r="Y862" s="37">
        <v>1</v>
      </c>
    </row>
    <row r="863" spans="6:25" s="38" customFormat="1" ht="12" outlineLevel="2" x14ac:dyDescent="0.3">
      <c r="F863" s="39"/>
      <c r="G863" s="40"/>
      <c r="H863" s="191" t="s">
        <v>230</v>
      </c>
      <c r="I863" s="203"/>
      <c r="J863" s="203"/>
      <c r="K863" s="203"/>
      <c r="L863" s="203"/>
      <c r="M863" s="203"/>
      <c r="N863" s="203"/>
      <c r="O863" s="203"/>
      <c r="P863" s="42"/>
      <c r="Q863" s="43"/>
      <c r="R863" s="42"/>
      <c r="S863" s="43"/>
      <c r="T863" s="44"/>
      <c r="U863" s="44"/>
      <c r="V863" s="44"/>
      <c r="W863" s="45"/>
    </row>
    <row r="864" spans="6:25" s="38" customFormat="1" ht="6" customHeight="1" outlineLevel="2" x14ac:dyDescent="0.3">
      <c r="F864" s="39"/>
      <c r="G864" s="40"/>
      <c r="H864" s="41"/>
      <c r="I864" s="46"/>
      <c r="J864" s="46"/>
      <c r="K864" s="46"/>
      <c r="L864" s="46"/>
      <c r="M864" s="46"/>
      <c r="N864" s="46"/>
      <c r="O864" s="46"/>
      <c r="P864" s="42"/>
      <c r="Q864" s="43"/>
      <c r="R864" s="42"/>
      <c r="S864" s="43"/>
      <c r="T864" s="44"/>
      <c r="U864" s="44"/>
      <c r="V864" s="44"/>
      <c r="W864" s="45"/>
    </row>
    <row r="865" spans="6:25" s="47" customFormat="1" ht="10.5" outlineLevel="3" x14ac:dyDescent="0.25">
      <c r="F865" s="48"/>
      <c r="G865" s="49"/>
      <c r="H865" s="50" t="str">
        <f>IF(AND(H864&lt;&gt;"Výkaz výměr:",I864=""),"Výkaz výměr:","")</f>
        <v>Výkaz výměr:</v>
      </c>
      <c r="I865" s="51" t="s">
        <v>88</v>
      </c>
      <c r="J865" s="52"/>
      <c r="K865" s="53"/>
      <c r="L865" s="54"/>
      <c r="M865" s="55"/>
      <c r="N865" s="56"/>
      <c r="O865" s="57"/>
      <c r="P865" s="58"/>
      <c r="Q865" s="56"/>
      <c r="R865" s="56"/>
      <c r="S865" s="56"/>
      <c r="T865" s="59" t="s">
        <v>3</v>
      </c>
      <c r="U865" s="56"/>
      <c r="V865" s="56"/>
      <c r="W865" s="60"/>
    </row>
    <row r="866" spans="6:25" s="47" customFormat="1" ht="10.5" outlineLevel="3" x14ac:dyDescent="0.25">
      <c r="F866" s="48"/>
      <c r="G866" s="49"/>
      <c r="H866" s="50" t="str">
        <f>IF(AND(H865&lt;&gt;"Výkaz výměr:",I865=""),"Výkaz výměr:","")</f>
        <v/>
      </c>
      <c r="I866" s="51" t="s">
        <v>646</v>
      </c>
      <c r="J866" s="52"/>
      <c r="K866" s="53"/>
      <c r="L866" s="54"/>
      <c r="M866" s="55">
        <v>3.1</v>
      </c>
      <c r="N866" s="56"/>
      <c r="O866" s="57"/>
      <c r="P866" s="58"/>
      <c r="Q866" s="56"/>
      <c r="R866" s="56"/>
      <c r="S866" s="56"/>
      <c r="T866" s="59" t="s">
        <v>3</v>
      </c>
      <c r="U866" s="56"/>
      <c r="V866" s="56"/>
      <c r="W866" s="60"/>
    </row>
    <row r="867" spans="6:25" s="38" customFormat="1" ht="12" outlineLevel="2" x14ac:dyDescent="0.3">
      <c r="F867" s="30">
        <v>138</v>
      </c>
      <c r="G867" s="31" t="s">
        <v>0</v>
      </c>
      <c r="H867" s="32" t="s">
        <v>311</v>
      </c>
      <c r="I867" s="33" t="s">
        <v>1219</v>
      </c>
      <c r="J867" s="31" t="s">
        <v>13</v>
      </c>
      <c r="K867" s="34">
        <v>9.1</v>
      </c>
      <c r="L867" s="35">
        <v>0</v>
      </c>
      <c r="M867" s="34">
        <v>9.1</v>
      </c>
      <c r="N867" s="36">
        <v>120</v>
      </c>
      <c r="O867" s="37">
        <f>M867*N867</f>
        <v>1092</v>
      </c>
      <c r="P867" s="37">
        <v>3.2000000000000003E-4</v>
      </c>
      <c r="Q867" s="37">
        <f>M867*P867</f>
        <v>2.9120000000000001E-3</v>
      </c>
      <c r="R867" s="37"/>
      <c r="S867" s="37">
        <f>M867*R867</f>
        <v>0</v>
      </c>
      <c r="T867" s="37">
        <v>21</v>
      </c>
      <c r="U867" s="37">
        <f>O867*T867/100</f>
        <v>229.32</v>
      </c>
      <c r="V867" s="37">
        <f>U867+O867</f>
        <v>1321.32</v>
      </c>
      <c r="W867" s="37"/>
      <c r="X867" s="37"/>
      <c r="Y867" s="37">
        <v>1</v>
      </c>
    </row>
    <row r="868" spans="6:25" s="38" customFormat="1" ht="12" outlineLevel="2" x14ac:dyDescent="0.3">
      <c r="F868" s="39"/>
      <c r="G868" s="40"/>
      <c r="H868" s="191" t="s">
        <v>230</v>
      </c>
      <c r="I868" s="203"/>
      <c r="J868" s="203"/>
      <c r="K868" s="203"/>
      <c r="L868" s="203"/>
      <c r="M868" s="203"/>
      <c r="N868" s="203"/>
      <c r="O868" s="203"/>
      <c r="P868" s="42"/>
      <c r="Q868" s="43"/>
      <c r="R868" s="42"/>
      <c r="S868" s="43"/>
      <c r="T868" s="44"/>
      <c r="U868" s="44"/>
      <c r="V868" s="44"/>
      <c r="W868" s="45"/>
    </row>
    <row r="869" spans="6:25" s="38" customFormat="1" ht="6" customHeight="1" outlineLevel="2" x14ac:dyDescent="0.3">
      <c r="F869" s="39"/>
      <c r="G869" s="40"/>
      <c r="H869" s="41"/>
      <c r="I869" s="46"/>
      <c r="J869" s="46"/>
      <c r="K869" s="46"/>
      <c r="L869" s="46"/>
      <c r="M869" s="46"/>
      <c r="N869" s="46"/>
      <c r="O869" s="46"/>
      <c r="P869" s="42"/>
      <c r="Q869" s="43"/>
      <c r="R869" s="42"/>
      <c r="S869" s="43"/>
      <c r="T869" s="44"/>
      <c r="U869" s="44"/>
      <c r="V869" s="44"/>
      <c r="W869" s="45"/>
    </row>
    <row r="870" spans="6:25" s="47" customFormat="1" ht="10.5" outlineLevel="3" x14ac:dyDescent="0.25">
      <c r="F870" s="48"/>
      <c r="G870" s="49"/>
      <c r="H870" s="50" t="str">
        <f>IF(AND(H869&lt;&gt;"Výkaz výměr:",I869=""),"Výkaz výměr:","")</f>
        <v>Výkaz výměr:</v>
      </c>
      <c r="I870" s="51" t="s">
        <v>201</v>
      </c>
      <c r="J870" s="52"/>
      <c r="K870" s="53"/>
      <c r="L870" s="54"/>
      <c r="M870" s="55"/>
      <c r="N870" s="56"/>
      <c r="O870" s="57"/>
      <c r="P870" s="58"/>
      <c r="Q870" s="56"/>
      <c r="R870" s="56"/>
      <c r="S870" s="56"/>
      <c r="T870" s="59" t="s">
        <v>3</v>
      </c>
      <c r="U870" s="56"/>
      <c r="V870" s="56"/>
      <c r="W870" s="60"/>
    </row>
    <row r="871" spans="6:25" s="47" customFormat="1" ht="10.5" outlineLevel="3" x14ac:dyDescent="0.25">
      <c r="F871" s="48"/>
      <c r="G871" s="49"/>
      <c r="H871" s="50" t="str">
        <f>IF(AND(H870&lt;&gt;"Výkaz výměr:",I870=""),"Výkaz výměr:","")</f>
        <v/>
      </c>
      <c r="I871" s="51" t="s">
        <v>667</v>
      </c>
      <c r="J871" s="52"/>
      <c r="K871" s="53"/>
      <c r="L871" s="54"/>
      <c r="M871" s="55">
        <v>9.1</v>
      </c>
      <c r="N871" s="56"/>
      <c r="O871" s="57"/>
      <c r="P871" s="58"/>
      <c r="Q871" s="56"/>
      <c r="R871" s="56"/>
      <c r="S871" s="56"/>
      <c r="T871" s="59" t="s">
        <v>3</v>
      </c>
      <c r="U871" s="56"/>
      <c r="V871" s="56"/>
      <c r="W871" s="60"/>
    </row>
    <row r="872" spans="6:25" s="38" customFormat="1" ht="12" outlineLevel="2" x14ac:dyDescent="0.3">
      <c r="F872" s="30">
        <v>139</v>
      </c>
      <c r="G872" s="31" t="s">
        <v>0</v>
      </c>
      <c r="H872" s="32" t="s">
        <v>312</v>
      </c>
      <c r="I872" s="33" t="s">
        <v>1209</v>
      </c>
      <c r="J872" s="31" t="s">
        <v>13</v>
      </c>
      <c r="K872" s="34">
        <v>9.1</v>
      </c>
      <c r="L872" s="35">
        <v>0</v>
      </c>
      <c r="M872" s="34">
        <v>9.1</v>
      </c>
      <c r="N872" s="36">
        <v>220</v>
      </c>
      <c r="O872" s="37">
        <f>M872*N872</f>
        <v>2002</v>
      </c>
      <c r="P872" s="37">
        <v>0</v>
      </c>
      <c r="Q872" s="37">
        <f>M872*P872</f>
        <v>0</v>
      </c>
      <c r="R872" s="37"/>
      <c r="S872" s="37">
        <f>M872*R872</f>
        <v>0</v>
      </c>
      <c r="T872" s="37">
        <v>21</v>
      </c>
      <c r="U872" s="37">
        <f>O872*T872/100</f>
        <v>420.42</v>
      </c>
      <c r="V872" s="37">
        <f>U872+O872</f>
        <v>2422.42</v>
      </c>
      <c r="W872" s="37"/>
      <c r="X872" s="37"/>
      <c r="Y872" s="37">
        <v>1</v>
      </c>
    </row>
    <row r="873" spans="6:25" s="38" customFormat="1" ht="12" outlineLevel="2" x14ac:dyDescent="0.3">
      <c r="F873" s="39"/>
      <c r="G873" s="40"/>
      <c r="H873" s="191" t="s">
        <v>230</v>
      </c>
      <c r="I873" s="203"/>
      <c r="J873" s="203"/>
      <c r="K873" s="203"/>
      <c r="L873" s="203"/>
      <c r="M873" s="203"/>
      <c r="N873" s="203"/>
      <c r="O873" s="203"/>
      <c r="P873" s="42"/>
      <c r="Q873" s="43"/>
      <c r="R873" s="42"/>
      <c r="S873" s="43"/>
      <c r="T873" s="44"/>
      <c r="U873" s="44"/>
      <c r="V873" s="44"/>
      <c r="W873" s="45"/>
    </row>
    <row r="874" spans="6:25" s="38" customFormat="1" ht="6" customHeight="1" outlineLevel="2" x14ac:dyDescent="0.3">
      <c r="F874" s="39"/>
      <c r="G874" s="40"/>
      <c r="H874" s="41"/>
      <c r="I874" s="46"/>
      <c r="J874" s="46"/>
      <c r="K874" s="46"/>
      <c r="L874" s="46"/>
      <c r="M874" s="46"/>
      <c r="N874" s="46"/>
      <c r="O874" s="46"/>
      <c r="P874" s="42"/>
      <c r="Q874" s="43"/>
      <c r="R874" s="42"/>
      <c r="S874" s="43"/>
      <c r="T874" s="44"/>
      <c r="U874" s="44"/>
      <c r="V874" s="44"/>
      <c r="W874" s="45"/>
    </row>
    <row r="875" spans="6:25" s="47" customFormat="1" ht="10.5" outlineLevel="3" x14ac:dyDescent="0.25">
      <c r="F875" s="48"/>
      <c r="G875" s="49"/>
      <c r="H875" s="50" t="str">
        <f>IF(AND(H874&lt;&gt;"Výkaz výměr:",I874=""),"Výkaz výměr:","")</f>
        <v>Výkaz výměr:</v>
      </c>
      <c r="I875" s="51" t="s">
        <v>234</v>
      </c>
      <c r="J875" s="52"/>
      <c r="K875" s="53"/>
      <c r="L875" s="54"/>
      <c r="M875" s="55"/>
      <c r="N875" s="56"/>
      <c r="O875" s="57"/>
      <c r="P875" s="58"/>
      <c r="Q875" s="56"/>
      <c r="R875" s="56"/>
      <c r="S875" s="56"/>
      <c r="T875" s="59" t="s">
        <v>3</v>
      </c>
      <c r="U875" s="56"/>
      <c r="V875" s="56"/>
      <c r="W875" s="60"/>
    </row>
    <row r="876" spans="6:25" s="47" customFormat="1" ht="10.5" outlineLevel="3" x14ac:dyDescent="0.25">
      <c r="F876" s="48"/>
      <c r="G876" s="49"/>
      <c r="H876" s="50" t="str">
        <f>IF(AND(H875&lt;&gt;"Výkaz výměr:",I875=""),"Výkaz výměr:","")</f>
        <v/>
      </c>
      <c r="I876" s="51" t="s">
        <v>667</v>
      </c>
      <c r="J876" s="52"/>
      <c r="K876" s="53"/>
      <c r="L876" s="54"/>
      <c r="M876" s="55">
        <v>9.1</v>
      </c>
      <c r="N876" s="56"/>
      <c r="O876" s="57"/>
      <c r="P876" s="58"/>
      <c r="Q876" s="56"/>
      <c r="R876" s="56"/>
      <c r="S876" s="56"/>
      <c r="T876" s="59" t="s">
        <v>3</v>
      </c>
      <c r="U876" s="56"/>
      <c r="V876" s="56"/>
      <c r="W876" s="60"/>
    </row>
    <row r="877" spans="6:25" s="38" customFormat="1" ht="12" outlineLevel="2" x14ac:dyDescent="0.3">
      <c r="F877" s="30">
        <v>140</v>
      </c>
      <c r="G877" s="31" t="s">
        <v>0</v>
      </c>
      <c r="H877" s="32" t="s">
        <v>314</v>
      </c>
      <c r="I877" s="33" t="s">
        <v>1244</v>
      </c>
      <c r="J877" s="31" t="s">
        <v>1</v>
      </c>
      <c r="K877" s="34">
        <v>16</v>
      </c>
      <c r="L877" s="35">
        <v>0</v>
      </c>
      <c r="M877" s="34">
        <v>16</v>
      </c>
      <c r="N877" s="36">
        <v>278</v>
      </c>
      <c r="O877" s="37">
        <f>M877*N877</f>
        <v>4448</v>
      </c>
      <c r="P877" s="37">
        <v>0.22500000000000001</v>
      </c>
      <c r="Q877" s="37">
        <f>M877*P877</f>
        <v>3.6</v>
      </c>
      <c r="R877" s="37"/>
      <c r="S877" s="37">
        <f>M877*R877</f>
        <v>0</v>
      </c>
      <c r="T877" s="37">
        <v>21</v>
      </c>
      <c r="U877" s="37">
        <f>O877*T877/100</f>
        <v>934.08</v>
      </c>
      <c r="V877" s="37">
        <f>U877+O877</f>
        <v>5382.08</v>
      </c>
      <c r="W877" s="37"/>
      <c r="X877" s="37"/>
      <c r="Y877" s="37">
        <v>1</v>
      </c>
    </row>
    <row r="878" spans="6:25" s="38" customFormat="1" ht="12" outlineLevel="2" x14ac:dyDescent="0.3">
      <c r="F878" s="39"/>
      <c r="G878" s="40"/>
      <c r="H878" s="191" t="s">
        <v>230</v>
      </c>
      <c r="I878" s="203"/>
      <c r="J878" s="203"/>
      <c r="K878" s="203"/>
      <c r="L878" s="203"/>
      <c r="M878" s="203"/>
      <c r="N878" s="203"/>
      <c r="O878" s="203"/>
      <c r="P878" s="42"/>
      <c r="Q878" s="43"/>
      <c r="R878" s="42"/>
      <c r="S878" s="43"/>
      <c r="T878" s="44"/>
      <c r="U878" s="44"/>
      <c r="V878" s="44"/>
      <c r="W878" s="45"/>
    </row>
    <row r="879" spans="6:25" s="38" customFormat="1" ht="6" customHeight="1" outlineLevel="2" x14ac:dyDescent="0.3">
      <c r="F879" s="39"/>
      <c r="G879" s="40"/>
      <c r="H879" s="41"/>
      <c r="I879" s="46"/>
      <c r="J879" s="46"/>
      <c r="K879" s="46"/>
      <c r="L879" s="46"/>
      <c r="M879" s="46"/>
      <c r="N879" s="46"/>
      <c r="O879" s="46"/>
      <c r="P879" s="42"/>
      <c r="Q879" s="43"/>
      <c r="R879" s="42"/>
      <c r="S879" s="43"/>
      <c r="T879" s="44"/>
      <c r="U879" s="44"/>
      <c r="V879" s="44"/>
      <c r="W879" s="45"/>
    </row>
    <row r="880" spans="6:25" s="47" customFormat="1" ht="10.5" outlineLevel="3" x14ac:dyDescent="0.25">
      <c r="F880" s="48"/>
      <c r="G880" s="49"/>
      <c r="H880" s="50" t="str">
        <f>IF(AND(H879&lt;&gt;"Výkaz výměr:",I879=""),"Výkaz výměr:","")</f>
        <v>Výkaz výměr:</v>
      </c>
      <c r="I880" s="51" t="s">
        <v>450</v>
      </c>
      <c r="J880" s="52"/>
      <c r="K880" s="53"/>
      <c r="L880" s="54"/>
      <c r="M880" s="55"/>
      <c r="N880" s="56"/>
      <c r="O880" s="57"/>
      <c r="P880" s="58"/>
      <c r="Q880" s="56"/>
      <c r="R880" s="56"/>
      <c r="S880" s="56"/>
      <c r="T880" s="59" t="s">
        <v>3</v>
      </c>
      <c r="U880" s="56"/>
      <c r="V880" s="56"/>
      <c r="W880" s="60"/>
    </row>
    <row r="881" spans="6:25" s="47" customFormat="1" ht="10.5" outlineLevel="3" x14ac:dyDescent="0.25">
      <c r="F881" s="48"/>
      <c r="G881" s="49"/>
      <c r="H881" s="50" t="str">
        <f>IF(AND(H880&lt;&gt;"Výkaz výměr:",I880=""),"Výkaz výměr:","")</f>
        <v/>
      </c>
      <c r="I881" s="51" t="s">
        <v>534</v>
      </c>
      <c r="J881" s="52"/>
      <c r="K881" s="53"/>
      <c r="L881" s="54"/>
      <c r="M881" s="55"/>
      <c r="N881" s="56"/>
      <c r="O881" s="57"/>
      <c r="P881" s="58"/>
      <c r="Q881" s="56"/>
      <c r="R881" s="56"/>
      <c r="S881" s="56"/>
      <c r="T881" s="59" t="s">
        <v>3</v>
      </c>
      <c r="U881" s="56"/>
      <c r="V881" s="56"/>
      <c r="W881" s="60"/>
    </row>
    <row r="882" spans="6:25" s="47" customFormat="1" ht="10.5" outlineLevel="3" x14ac:dyDescent="0.25">
      <c r="F882" s="48"/>
      <c r="G882" s="49"/>
      <c r="H882" s="50" t="str">
        <f>IF(AND(H881&lt;&gt;"Výkaz výměr:",I881=""),"Výkaz výměr:","")</f>
        <v/>
      </c>
      <c r="I882" s="51" t="s">
        <v>379</v>
      </c>
      <c r="J882" s="52"/>
      <c r="K882" s="53"/>
      <c r="L882" s="54"/>
      <c r="M882" s="55"/>
      <c r="N882" s="56"/>
      <c r="O882" s="57"/>
      <c r="P882" s="58"/>
      <c r="Q882" s="56"/>
      <c r="R882" s="56"/>
      <c r="S882" s="56"/>
      <c r="T882" s="59" t="s">
        <v>3</v>
      </c>
      <c r="U882" s="56"/>
      <c r="V882" s="56"/>
      <c r="W882" s="60"/>
    </row>
    <row r="883" spans="6:25" s="47" customFormat="1" ht="10.5" outlineLevel="3" x14ac:dyDescent="0.25">
      <c r="F883" s="48"/>
      <c r="G883" s="49"/>
      <c r="H883" s="50" t="str">
        <f>IF(AND(H882&lt;&gt;"Výkaz výměr:",I882=""),"Výkaz výměr:","")</f>
        <v/>
      </c>
      <c r="I883" s="51" t="s">
        <v>580</v>
      </c>
      <c r="J883" s="52"/>
      <c r="K883" s="53"/>
      <c r="L883" s="54"/>
      <c r="M883" s="55">
        <v>16</v>
      </c>
      <c r="N883" s="56"/>
      <c r="O883" s="57"/>
      <c r="P883" s="58"/>
      <c r="Q883" s="56"/>
      <c r="R883" s="56"/>
      <c r="S883" s="56"/>
      <c r="T883" s="59" t="s">
        <v>3</v>
      </c>
      <c r="U883" s="56"/>
      <c r="V883" s="56"/>
      <c r="W883" s="60"/>
    </row>
    <row r="884" spans="6:25" s="38" customFormat="1" ht="12" outlineLevel="2" x14ac:dyDescent="0.3">
      <c r="F884" s="30">
        <v>141</v>
      </c>
      <c r="G884" s="31" t="s">
        <v>0</v>
      </c>
      <c r="H884" s="32" t="s">
        <v>108</v>
      </c>
      <c r="I884" s="33" t="s">
        <v>1208</v>
      </c>
      <c r="J884" s="31" t="s">
        <v>16</v>
      </c>
      <c r="K884" s="34">
        <v>1</v>
      </c>
      <c r="L884" s="35">
        <v>0</v>
      </c>
      <c r="M884" s="34">
        <v>1</v>
      </c>
      <c r="N884" s="36">
        <v>2094</v>
      </c>
      <c r="O884" s="37">
        <f>M884*N884</f>
        <v>2094</v>
      </c>
      <c r="P884" s="37">
        <v>0.24399999999999999</v>
      </c>
      <c r="Q884" s="37">
        <f>M884*P884</f>
        <v>0.24399999999999999</v>
      </c>
      <c r="R884" s="37"/>
      <c r="S884" s="37">
        <f>M884*R884</f>
        <v>0</v>
      </c>
      <c r="T884" s="37">
        <v>21</v>
      </c>
      <c r="U884" s="37">
        <f>O884*T884/100</f>
        <v>439.74</v>
      </c>
      <c r="V884" s="37">
        <f>U884+O884</f>
        <v>2533.7399999999998</v>
      </c>
      <c r="W884" s="37" t="s">
        <v>1395</v>
      </c>
      <c r="X884" s="37"/>
      <c r="Y884" s="37">
        <v>1</v>
      </c>
    </row>
    <row r="885" spans="6:25" s="38" customFormat="1" ht="12" outlineLevel="2" x14ac:dyDescent="0.3">
      <c r="F885" s="39"/>
      <c r="G885" s="40"/>
      <c r="H885" s="191" t="s">
        <v>230</v>
      </c>
      <c r="I885" s="203"/>
      <c r="J885" s="203"/>
      <c r="K885" s="203"/>
      <c r="L885" s="203"/>
      <c r="M885" s="203"/>
      <c r="N885" s="203"/>
      <c r="O885" s="203"/>
      <c r="P885" s="42"/>
      <c r="Q885" s="43"/>
      <c r="R885" s="42"/>
      <c r="S885" s="43"/>
      <c r="T885" s="44"/>
      <c r="U885" s="44"/>
      <c r="V885" s="44"/>
      <c r="W885" s="45"/>
    </row>
    <row r="886" spans="6:25" s="38" customFormat="1" ht="6" customHeight="1" outlineLevel="2" x14ac:dyDescent="0.3">
      <c r="F886" s="39"/>
      <c r="G886" s="40"/>
      <c r="H886" s="41"/>
      <c r="I886" s="46"/>
      <c r="J886" s="46"/>
      <c r="K886" s="46"/>
      <c r="L886" s="46"/>
      <c r="M886" s="46"/>
      <c r="N886" s="46"/>
      <c r="O886" s="46"/>
      <c r="P886" s="42"/>
      <c r="Q886" s="43"/>
      <c r="R886" s="42"/>
      <c r="S886" s="43"/>
      <c r="T886" s="44"/>
      <c r="U886" s="44"/>
      <c r="V886" s="44"/>
      <c r="W886" s="45"/>
    </row>
    <row r="887" spans="6:25" s="47" customFormat="1" ht="10.5" outlineLevel="3" x14ac:dyDescent="0.25">
      <c r="F887" s="48"/>
      <c r="G887" s="49"/>
      <c r="H887" s="50" t="str">
        <f>IF(AND(H886&lt;&gt;"Výkaz výměr:",I886=""),"Výkaz výměr:","")</f>
        <v>Výkaz výměr:</v>
      </c>
      <c r="I887" s="51" t="s">
        <v>410</v>
      </c>
      <c r="J887" s="52"/>
      <c r="K887" s="53"/>
      <c r="L887" s="54"/>
      <c r="M887" s="55"/>
      <c r="N887" s="56"/>
      <c r="O887" s="57"/>
      <c r="P887" s="58"/>
      <c r="Q887" s="56"/>
      <c r="R887" s="56"/>
      <c r="S887" s="56"/>
      <c r="T887" s="59" t="s">
        <v>3</v>
      </c>
      <c r="U887" s="56"/>
      <c r="V887" s="56"/>
      <c r="W887" s="60"/>
    </row>
    <row r="888" spans="6:25" s="47" customFormat="1" ht="10.5" outlineLevel="3" x14ac:dyDescent="0.25">
      <c r="F888" s="48"/>
      <c r="G888" s="49"/>
      <c r="H888" s="50" t="str">
        <f>IF(AND(H887&lt;&gt;"Výkaz výměr:",I887=""),"Výkaz výměr:","")</f>
        <v/>
      </c>
      <c r="I888" s="51" t="s">
        <v>556</v>
      </c>
      <c r="J888" s="52"/>
      <c r="K888" s="53"/>
      <c r="L888" s="54"/>
      <c r="M888" s="55">
        <v>1</v>
      </c>
      <c r="N888" s="56"/>
      <c r="O888" s="57"/>
      <c r="P888" s="58"/>
      <c r="Q888" s="56"/>
      <c r="R888" s="56"/>
      <c r="S888" s="56"/>
      <c r="T888" s="59" t="s">
        <v>3</v>
      </c>
      <c r="U888" s="56"/>
      <c r="V888" s="56"/>
      <c r="W888" s="60"/>
    </row>
    <row r="889" spans="6:25" s="38" customFormat="1" ht="12" outlineLevel="2" x14ac:dyDescent="0.3">
      <c r="F889" s="30">
        <v>142</v>
      </c>
      <c r="G889" s="31" t="s">
        <v>0</v>
      </c>
      <c r="H889" s="32" t="s">
        <v>105</v>
      </c>
      <c r="I889" s="33" t="s">
        <v>1232</v>
      </c>
      <c r="J889" s="31" t="s">
        <v>16</v>
      </c>
      <c r="K889" s="34">
        <v>1</v>
      </c>
      <c r="L889" s="35">
        <v>0</v>
      </c>
      <c r="M889" s="34">
        <v>1</v>
      </c>
      <c r="N889" s="36">
        <v>2137</v>
      </c>
      <c r="O889" s="37">
        <f>M889*N889</f>
        <v>2137</v>
      </c>
      <c r="P889" s="37">
        <v>0.16400000000000001</v>
      </c>
      <c r="Q889" s="37">
        <f>M889*P889</f>
        <v>0.16400000000000001</v>
      </c>
      <c r="R889" s="37"/>
      <c r="S889" s="37">
        <f>M889*R889</f>
        <v>0</v>
      </c>
      <c r="T889" s="37">
        <v>21</v>
      </c>
      <c r="U889" s="37">
        <f>O889*T889/100</f>
        <v>448.77</v>
      </c>
      <c r="V889" s="37">
        <f>U889+O889</f>
        <v>2585.77</v>
      </c>
      <c r="W889" s="37" t="s">
        <v>1397</v>
      </c>
      <c r="X889" s="37"/>
      <c r="Y889" s="37">
        <v>1</v>
      </c>
    </row>
    <row r="890" spans="6:25" s="38" customFormat="1" ht="12" outlineLevel="2" x14ac:dyDescent="0.3">
      <c r="F890" s="39"/>
      <c r="G890" s="40"/>
      <c r="H890" s="191" t="s">
        <v>230</v>
      </c>
      <c r="I890" s="203"/>
      <c r="J890" s="203"/>
      <c r="K890" s="203"/>
      <c r="L890" s="203"/>
      <c r="M890" s="203"/>
      <c r="N890" s="203"/>
      <c r="O890" s="203"/>
      <c r="P890" s="42"/>
      <c r="Q890" s="43"/>
      <c r="R890" s="42"/>
      <c r="S890" s="43"/>
      <c r="T890" s="44"/>
      <c r="U890" s="44"/>
      <c r="V890" s="44"/>
      <c r="W890" s="45"/>
    </row>
    <row r="891" spans="6:25" s="38" customFormat="1" ht="6" customHeight="1" outlineLevel="2" x14ac:dyDescent="0.3">
      <c r="F891" s="39"/>
      <c r="G891" s="40"/>
      <c r="H891" s="41"/>
      <c r="I891" s="46"/>
      <c r="J891" s="46"/>
      <c r="K891" s="46"/>
      <c r="L891" s="46"/>
      <c r="M891" s="46"/>
      <c r="N891" s="46"/>
      <c r="O891" s="46"/>
      <c r="P891" s="42"/>
      <c r="Q891" s="43"/>
      <c r="R891" s="42"/>
      <c r="S891" s="43"/>
      <c r="T891" s="44"/>
      <c r="U891" s="44"/>
      <c r="V891" s="44"/>
      <c r="W891" s="45"/>
    </row>
    <row r="892" spans="6:25" s="47" customFormat="1" ht="10.5" outlineLevel="3" x14ac:dyDescent="0.25">
      <c r="F892" s="48"/>
      <c r="G892" s="49"/>
      <c r="H892" s="50" t="str">
        <f>IF(AND(H891&lt;&gt;"Výkaz výměr:",I891=""),"Výkaz výměr:","")</f>
        <v>Výkaz výměr:</v>
      </c>
      <c r="I892" s="51" t="s">
        <v>671</v>
      </c>
      <c r="J892" s="52"/>
      <c r="K892" s="53"/>
      <c r="L892" s="54"/>
      <c r="M892" s="55"/>
      <c r="N892" s="56"/>
      <c r="O892" s="57"/>
      <c r="P892" s="58"/>
      <c r="Q892" s="56"/>
      <c r="R892" s="56"/>
      <c r="S892" s="56"/>
      <c r="T892" s="59" t="s">
        <v>3</v>
      </c>
      <c r="U892" s="56"/>
      <c r="V892" s="56"/>
      <c r="W892" s="60"/>
    </row>
    <row r="893" spans="6:25" s="47" customFormat="1" ht="10.5" outlineLevel="3" x14ac:dyDescent="0.25">
      <c r="F893" s="48"/>
      <c r="G893" s="49"/>
      <c r="H893" s="50" t="str">
        <f>IF(AND(H892&lt;&gt;"Výkaz výměr:",I892=""),"Výkaz výměr:","")</f>
        <v/>
      </c>
      <c r="I893" s="51" t="s">
        <v>556</v>
      </c>
      <c r="J893" s="52"/>
      <c r="K893" s="53"/>
      <c r="L893" s="54"/>
      <c r="M893" s="55">
        <v>1</v>
      </c>
      <c r="N893" s="56"/>
      <c r="O893" s="57"/>
      <c r="P893" s="58"/>
      <c r="Q893" s="56"/>
      <c r="R893" s="56"/>
      <c r="S893" s="56"/>
      <c r="T893" s="59" t="s">
        <v>3</v>
      </c>
      <c r="U893" s="56"/>
      <c r="V893" s="56"/>
      <c r="W893" s="60"/>
    </row>
    <row r="894" spans="6:25" s="38" customFormat="1" ht="12" outlineLevel="2" x14ac:dyDescent="0.3">
      <c r="F894" s="30">
        <v>143</v>
      </c>
      <c r="G894" s="31" t="s">
        <v>0</v>
      </c>
      <c r="H894" s="32" t="s">
        <v>106</v>
      </c>
      <c r="I894" s="33" t="s">
        <v>1218</v>
      </c>
      <c r="J894" s="31" t="s">
        <v>16</v>
      </c>
      <c r="K894" s="34">
        <v>1</v>
      </c>
      <c r="L894" s="35">
        <v>0</v>
      </c>
      <c r="M894" s="34">
        <v>1</v>
      </c>
      <c r="N894" s="36">
        <v>2137</v>
      </c>
      <c r="O894" s="37">
        <f>M894*N894</f>
        <v>2137</v>
      </c>
      <c r="P894" s="37">
        <v>0.16400000000000001</v>
      </c>
      <c r="Q894" s="37">
        <f>M894*P894</f>
        <v>0.16400000000000001</v>
      </c>
      <c r="R894" s="37"/>
      <c r="S894" s="37">
        <f>M894*R894</f>
        <v>0</v>
      </c>
      <c r="T894" s="37">
        <v>21</v>
      </c>
      <c r="U894" s="37">
        <f>O894*T894/100</f>
        <v>448.77</v>
      </c>
      <c r="V894" s="37">
        <f>U894+O894</f>
        <v>2585.77</v>
      </c>
      <c r="W894" s="37" t="s">
        <v>1397</v>
      </c>
      <c r="X894" s="37"/>
      <c r="Y894" s="37">
        <v>1</v>
      </c>
    </row>
    <row r="895" spans="6:25" s="38" customFormat="1" ht="12" outlineLevel="2" x14ac:dyDescent="0.3">
      <c r="F895" s="39"/>
      <c r="G895" s="40"/>
      <c r="H895" s="191" t="s">
        <v>230</v>
      </c>
      <c r="I895" s="203"/>
      <c r="J895" s="203"/>
      <c r="K895" s="203"/>
      <c r="L895" s="203"/>
      <c r="M895" s="203"/>
      <c r="N895" s="203"/>
      <c r="O895" s="203"/>
      <c r="P895" s="42"/>
      <c r="Q895" s="43"/>
      <c r="R895" s="42"/>
      <c r="S895" s="43"/>
      <c r="T895" s="44"/>
      <c r="U895" s="44"/>
      <c r="V895" s="44"/>
      <c r="W895" s="45"/>
    </row>
    <row r="896" spans="6:25" s="38" customFormat="1" ht="6" customHeight="1" outlineLevel="2" x14ac:dyDescent="0.3">
      <c r="F896" s="39"/>
      <c r="G896" s="40"/>
      <c r="H896" s="41"/>
      <c r="I896" s="46"/>
      <c r="J896" s="46"/>
      <c r="K896" s="46"/>
      <c r="L896" s="46"/>
      <c r="M896" s="46"/>
      <c r="N896" s="46"/>
      <c r="O896" s="46"/>
      <c r="P896" s="42"/>
      <c r="Q896" s="43"/>
      <c r="R896" s="42"/>
      <c r="S896" s="43"/>
      <c r="T896" s="44"/>
      <c r="U896" s="44"/>
      <c r="V896" s="44"/>
      <c r="W896" s="45"/>
    </row>
    <row r="897" spans="6:25" s="47" customFormat="1" ht="10.5" outlineLevel="3" x14ac:dyDescent="0.25">
      <c r="F897" s="48"/>
      <c r="G897" s="49"/>
      <c r="H897" s="50" t="str">
        <f>IF(AND(H896&lt;&gt;"Výkaz výměr:",I896=""),"Výkaz výměr:","")</f>
        <v>Výkaz výměr:</v>
      </c>
      <c r="I897" s="51" t="s">
        <v>671</v>
      </c>
      <c r="J897" s="52"/>
      <c r="K897" s="53"/>
      <c r="L897" s="54"/>
      <c r="M897" s="55"/>
      <c r="N897" s="56"/>
      <c r="O897" s="57"/>
      <c r="P897" s="58"/>
      <c r="Q897" s="56"/>
      <c r="R897" s="56"/>
      <c r="S897" s="56"/>
      <c r="T897" s="59" t="s">
        <v>3</v>
      </c>
      <c r="U897" s="56"/>
      <c r="V897" s="56"/>
      <c r="W897" s="60"/>
    </row>
    <row r="898" spans="6:25" s="47" customFormat="1" ht="10.5" outlineLevel="3" x14ac:dyDescent="0.25">
      <c r="F898" s="48"/>
      <c r="G898" s="49"/>
      <c r="H898" s="50" t="str">
        <f>IF(AND(H897&lt;&gt;"Výkaz výměr:",I897=""),"Výkaz výměr:","")</f>
        <v/>
      </c>
      <c r="I898" s="51" t="s">
        <v>556</v>
      </c>
      <c r="J898" s="52"/>
      <c r="K898" s="53"/>
      <c r="L898" s="54"/>
      <c r="M898" s="55">
        <v>1</v>
      </c>
      <c r="N898" s="56"/>
      <c r="O898" s="57"/>
      <c r="P898" s="58"/>
      <c r="Q898" s="56"/>
      <c r="R898" s="56"/>
      <c r="S898" s="56"/>
      <c r="T898" s="59" t="s">
        <v>3</v>
      </c>
      <c r="U898" s="56"/>
      <c r="V898" s="56"/>
      <c r="W898" s="60"/>
    </row>
    <row r="899" spans="6:25" s="38" customFormat="1" ht="12" outlineLevel="2" x14ac:dyDescent="0.3">
      <c r="F899" s="30">
        <v>144</v>
      </c>
      <c r="G899" s="31" t="s">
        <v>0</v>
      </c>
      <c r="H899" s="32" t="s">
        <v>109</v>
      </c>
      <c r="I899" s="33" t="s">
        <v>1196</v>
      </c>
      <c r="J899" s="31" t="s">
        <v>16</v>
      </c>
      <c r="K899" s="34">
        <v>1</v>
      </c>
      <c r="L899" s="35">
        <v>0</v>
      </c>
      <c r="M899" s="34">
        <v>1</v>
      </c>
      <c r="N899" s="36">
        <v>2094</v>
      </c>
      <c r="O899" s="37">
        <f>M899*N899</f>
        <v>2094</v>
      </c>
      <c r="P899" s="37">
        <v>0.24399999999999999</v>
      </c>
      <c r="Q899" s="37">
        <f>M899*P899</f>
        <v>0.24399999999999999</v>
      </c>
      <c r="R899" s="37"/>
      <c r="S899" s="37">
        <f>M899*R899</f>
        <v>0</v>
      </c>
      <c r="T899" s="37">
        <v>21</v>
      </c>
      <c r="U899" s="37">
        <f>O899*T899/100</f>
        <v>439.74</v>
      </c>
      <c r="V899" s="37">
        <f>U899+O899</f>
        <v>2533.7399999999998</v>
      </c>
      <c r="W899" s="37" t="s">
        <v>1395</v>
      </c>
      <c r="X899" s="37"/>
      <c r="Y899" s="37">
        <v>1</v>
      </c>
    </row>
    <row r="900" spans="6:25" s="38" customFormat="1" ht="12" outlineLevel="2" x14ac:dyDescent="0.3">
      <c r="F900" s="39"/>
      <c r="G900" s="40"/>
      <c r="H900" s="191" t="s">
        <v>230</v>
      </c>
      <c r="I900" s="203"/>
      <c r="J900" s="203"/>
      <c r="K900" s="203"/>
      <c r="L900" s="203"/>
      <c r="M900" s="203"/>
      <c r="N900" s="203"/>
      <c r="O900" s="203"/>
      <c r="P900" s="42"/>
      <c r="Q900" s="43"/>
      <c r="R900" s="42"/>
      <c r="S900" s="43"/>
      <c r="T900" s="44"/>
      <c r="U900" s="44"/>
      <c r="V900" s="44"/>
      <c r="W900" s="45"/>
    </row>
    <row r="901" spans="6:25" s="38" customFormat="1" ht="6" customHeight="1" outlineLevel="2" x14ac:dyDescent="0.3">
      <c r="F901" s="39"/>
      <c r="G901" s="40"/>
      <c r="H901" s="41"/>
      <c r="I901" s="46"/>
      <c r="J901" s="46"/>
      <c r="K901" s="46"/>
      <c r="L901" s="46"/>
      <c r="M901" s="46"/>
      <c r="N901" s="46"/>
      <c r="O901" s="46"/>
      <c r="P901" s="42"/>
      <c r="Q901" s="43"/>
      <c r="R901" s="42"/>
      <c r="S901" s="43"/>
      <c r="T901" s="44"/>
      <c r="U901" s="44"/>
      <c r="V901" s="44"/>
      <c r="W901" s="45"/>
    </row>
    <row r="902" spans="6:25" s="47" customFormat="1" ht="10.5" outlineLevel="3" x14ac:dyDescent="0.25">
      <c r="F902" s="48"/>
      <c r="G902" s="49"/>
      <c r="H902" s="50" t="str">
        <f>IF(AND(H901&lt;&gt;"Výkaz výměr:",I901=""),"Výkaz výměr:","")</f>
        <v>Výkaz výměr:</v>
      </c>
      <c r="I902" s="51" t="s">
        <v>410</v>
      </c>
      <c r="J902" s="52"/>
      <c r="K902" s="53"/>
      <c r="L902" s="54"/>
      <c r="M902" s="55"/>
      <c r="N902" s="56"/>
      <c r="O902" s="57"/>
      <c r="P902" s="58"/>
      <c r="Q902" s="56"/>
      <c r="R902" s="56"/>
      <c r="S902" s="56"/>
      <c r="T902" s="59" t="s">
        <v>3</v>
      </c>
      <c r="U902" s="56"/>
      <c r="V902" s="56"/>
      <c r="W902" s="60"/>
    </row>
    <row r="903" spans="6:25" s="47" customFormat="1" ht="10.5" outlineLevel="3" x14ac:dyDescent="0.25">
      <c r="F903" s="48"/>
      <c r="G903" s="49"/>
      <c r="H903" s="50" t="str">
        <f>IF(AND(H902&lt;&gt;"Výkaz výměr:",I902=""),"Výkaz výměr:","")</f>
        <v/>
      </c>
      <c r="I903" s="51" t="s">
        <v>556</v>
      </c>
      <c r="J903" s="52"/>
      <c r="K903" s="53"/>
      <c r="L903" s="54"/>
      <c r="M903" s="55">
        <v>1</v>
      </c>
      <c r="N903" s="56"/>
      <c r="O903" s="57"/>
      <c r="P903" s="58"/>
      <c r="Q903" s="56"/>
      <c r="R903" s="56"/>
      <c r="S903" s="56"/>
      <c r="T903" s="59" t="s">
        <v>3</v>
      </c>
      <c r="U903" s="56"/>
      <c r="V903" s="56"/>
      <c r="W903" s="60"/>
    </row>
    <row r="904" spans="6:25" s="38" customFormat="1" ht="12" outlineLevel="2" x14ac:dyDescent="0.3">
      <c r="F904" s="30">
        <v>145</v>
      </c>
      <c r="G904" s="31" t="s">
        <v>0</v>
      </c>
      <c r="H904" s="32" t="s">
        <v>107</v>
      </c>
      <c r="I904" s="33" t="s">
        <v>1013</v>
      </c>
      <c r="J904" s="31" t="s">
        <v>16</v>
      </c>
      <c r="K904" s="34">
        <v>12</v>
      </c>
      <c r="L904" s="35">
        <v>0</v>
      </c>
      <c r="M904" s="34">
        <v>12</v>
      </c>
      <c r="N904" s="36">
        <v>2094</v>
      </c>
      <c r="O904" s="37">
        <f>M904*N904</f>
        <v>25128</v>
      </c>
      <c r="P904" s="37">
        <v>0.248</v>
      </c>
      <c r="Q904" s="37">
        <f>M904*P904</f>
        <v>2.976</v>
      </c>
      <c r="R904" s="37"/>
      <c r="S904" s="37">
        <f>M904*R904</f>
        <v>0</v>
      </c>
      <c r="T904" s="37">
        <v>21</v>
      </c>
      <c r="U904" s="37">
        <f>O904*T904/100</f>
        <v>5276.88</v>
      </c>
      <c r="V904" s="37">
        <f>U904+O904</f>
        <v>30404.880000000001</v>
      </c>
      <c r="W904" s="37" t="s">
        <v>1395</v>
      </c>
      <c r="X904" s="37"/>
      <c r="Y904" s="37">
        <v>1</v>
      </c>
    </row>
    <row r="905" spans="6:25" s="38" customFormat="1" ht="12" outlineLevel="2" x14ac:dyDescent="0.3">
      <c r="F905" s="39"/>
      <c r="G905" s="40"/>
      <c r="H905" s="191" t="s">
        <v>230</v>
      </c>
      <c r="I905" s="203"/>
      <c r="J905" s="203"/>
      <c r="K905" s="203"/>
      <c r="L905" s="203"/>
      <c r="M905" s="203"/>
      <c r="N905" s="203"/>
      <c r="O905" s="203"/>
      <c r="P905" s="42"/>
      <c r="Q905" s="43"/>
      <c r="R905" s="42"/>
      <c r="S905" s="43"/>
      <c r="T905" s="44"/>
      <c r="U905" s="44"/>
      <c r="V905" s="44"/>
      <c r="W905" s="45"/>
    </row>
    <row r="906" spans="6:25" s="38" customFormat="1" ht="6" customHeight="1" outlineLevel="2" x14ac:dyDescent="0.3">
      <c r="F906" s="39"/>
      <c r="G906" s="40"/>
      <c r="H906" s="41"/>
      <c r="I906" s="46"/>
      <c r="J906" s="46"/>
      <c r="K906" s="46"/>
      <c r="L906" s="46"/>
      <c r="M906" s="46"/>
      <c r="N906" s="46"/>
      <c r="O906" s="46"/>
      <c r="P906" s="42"/>
      <c r="Q906" s="43"/>
      <c r="R906" s="42"/>
      <c r="S906" s="43"/>
      <c r="T906" s="44"/>
      <c r="U906" s="44"/>
      <c r="V906" s="44"/>
      <c r="W906" s="45"/>
    </row>
    <row r="907" spans="6:25" s="47" customFormat="1" ht="10.5" outlineLevel="3" x14ac:dyDescent="0.25">
      <c r="F907" s="48"/>
      <c r="G907" s="49"/>
      <c r="H907" s="50" t="str">
        <f>IF(AND(H906&lt;&gt;"Výkaz výměr:",I906=""),"Výkaz výměr:","")</f>
        <v>Výkaz výměr:</v>
      </c>
      <c r="I907" s="51" t="s">
        <v>450</v>
      </c>
      <c r="J907" s="52"/>
      <c r="K907" s="53"/>
      <c r="L907" s="54"/>
      <c r="M907" s="55"/>
      <c r="N907" s="56"/>
      <c r="O907" s="57"/>
      <c r="P907" s="58"/>
      <c r="Q907" s="56"/>
      <c r="R907" s="56"/>
      <c r="S907" s="56"/>
      <c r="T907" s="59" t="s">
        <v>3</v>
      </c>
      <c r="U907" s="56"/>
      <c r="V907" s="56"/>
      <c r="W907" s="60"/>
    </row>
    <row r="908" spans="6:25" s="47" customFormat="1" ht="10.5" outlineLevel="3" x14ac:dyDescent="0.25">
      <c r="F908" s="48"/>
      <c r="G908" s="49"/>
      <c r="H908" s="50" t="str">
        <f>IF(AND(H907&lt;&gt;"Výkaz výměr:",I907=""),"Výkaz výměr:","")</f>
        <v/>
      </c>
      <c r="I908" s="51" t="s">
        <v>577</v>
      </c>
      <c r="J908" s="52"/>
      <c r="K908" s="53"/>
      <c r="L908" s="54"/>
      <c r="M908" s="55">
        <v>12</v>
      </c>
      <c r="N908" s="56"/>
      <c r="O908" s="57"/>
      <c r="P908" s="58"/>
      <c r="Q908" s="56"/>
      <c r="R908" s="56"/>
      <c r="S908" s="56"/>
      <c r="T908" s="59" t="s">
        <v>3</v>
      </c>
      <c r="U908" s="56"/>
      <c r="V908" s="56"/>
      <c r="W908" s="60"/>
    </row>
    <row r="909" spans="6:25" s="38" customFormat="1" ht="12" outlineLevel="2" x14ac:dyDescent="0.3">
      <c r="F909" s="30">
        <v>146</v>
      </c>
      <c r="G909" s="31" t="s">
        <v>0</v>
      </c>
      <c r="H909" s="32" t="s">
        <v>316</v>
      </c>
      <c r="I909" s="33" t="s">
        <v>1203</v>
      </c>
      <c r="J909" s="31" t="s">
        <v>1</v>
      </c>
      <c r="K909" s="34">
        <v>10.6</v>
      </c>
      <c r="L909" s="35">
        <v>0</v>
      </c>
      <c r="M909" s="34">
        <v>10.6</v>
      </c>
      <c r="N909" s="36">
        <v>56.4</v>
      </c>
      <c r="O909" s="37">
        <f>M909*N909</f>
        <v>597.83999999999992</v>
      </c>
      <c r="P909" s="37">
        <v>0</v>
      </c>
      <c r="Q909" s="37">
        <f>M909*P909</f>
        <v>0</v>
      </c>
      <c r="R909" s="37"/>
      <c r="S909" s="37">
        <f>M909*R909</f>
        <v>0</v>
      </c>
      <c r="T909" s="37">
        <v>21</v>
      </c>
      <c r="U909" s="37">
        <f>O909*T909/100</f>
        <v>125.54639999999998</v>
      </c>
      <c r="V909" s="37">
        <f>U909+O909</f>
        <v>723.38639999999987</v>
      </c>
      <c r="W909" s="37" t="s">
        <v>1280</v>
      </c>
      <c r="X909" s="37"/>
      <c r="Y909" s="37">
        <v>1</v>
      </c>
    </row>
    <row r="910" spans="6:25" s="38" customFormat="1" ht="12" outlineLevel="2" x14ac:dyDescent="0.3">
      <c r="F910" s="39"/>
      <c r="G910" s="40"/>
      <c r="H910" s="191" t="s">
        <v>230</v>
      </c>
      <c r="I910" s="203"/>
      <c r="J910" s="203"/>
      <c r="K910" s="203"/>
      <c r="L910" s="203"/>
      <c r="M910" s="203"/>
      <c r="N910" s="203"/>
      <c r="O910" s="203"/>
      <c r="P910" s="42"/>
      <c r="Q910" s="43"/>
      <c r="R910" s="42"/>
      <c r="S910" s="43"/>
      <c r="T910" s="44"/>
      <c r="U910" s="44"/>
      <c r="V910" s="44"/>
      <c r="W910" s="45"/>
    </row>
    <row r="911" spans="6:25" s="38" customFormat="1" ht="6" customHeight="1" outlineLevel="2" x14ac:dyDescent="0.3">
      <c r="F911" s="39"/>
      <c r="G911" s="40"/>
      <c r="H911" s="41"/>
      <c r="I911" s="46"/>
      <c r="J911" s="46"/>
      <c r="K911" s="46"/>
      <c r="L911" s="46"/>
      <c r="M911" s="46"/>
      <c r="N911" s="46"/>
      <c r="O911" s="46"/>
      <c r="P911" s="42"/>
      <c r="Q911" s="43"/>
      <c r="R911" s="42"/>
      <c r="S911" s="43"/>
      <c r="T911" s="44"/>
      <c r="U911" s="44"/>
      <c r="V911" s="44"/>
      <c r="W911" s="45"/>
    </row>
    <row r="912" spans="6:25" s="47" customFormat="1" ht="10.5" outlineLevel="3" x14ac:dyDescent="0.25">
      <c r="F912" s="48"/>
      <c r="G912" s="49"/>
      <c r="H912" s="50" t="str">
        <f>IF(AND(H911&lt;&gt;"Výkaz výměr:",I911=""),"Výkaz výměr:","")</f>
        <v>Výkaz výměr:</v>
      </c>
      <c r="I912" s="51" t="s">
        <v>126</v>
      </c>
      <c r="J912" s="52"/>
      <c r="K912" s="53"/>
      <c r="L912" s="54"/>
      <c r="M912" s="55"/>
      <c r="N912" s="56"/>
      <c r="O912" s="57"/>
      <c r="P912" s="58"/>
      <c r="Q912" s="56"/>
      <c r="R912" s="56"/>
      <c r="S912" s="56"/>
      <c r="T912" s="59" t="s">
        <v>3</v>
      </c>
      <c r="U912" s="56"/>
      <c r="V912" s="56"/>
      <c r="W912" s="60"/>
    </row>
    <row r="913" spans="6:25" s="47" customFormat="1" ht="10.5" outlineLevel="3" x14ac:dyDescent="0.25">
      <c r="F913" s="48"/>
      <c r="G913" s="49"/>
      <c r="H913" s="50" t="str">
        <f>IF(AND(H912&lt;&gt;"Výkaz výměr:",I912=""),"Výkaz výměr:","")</f>
        <v/>
      </c>
      <c r="I913" s="51" t="s">
        <v>694</v>
      </c>
      <c r="J913" s="52"/>
      <c r="K913" s="53"/>
      <c r="L913" s="54"/>
      <c r="M913" s="55">
        <v>10.6</v>
      </c>
      <c r="N913" s="56"/>
      <c r="O913" s="57"/>
      <c r="P913" s="58"/>
      <c r="Q913" s="56"/>
      <c r="R913" s="56"/>
      <c r="S913" s="56"/>
      <c r="T913" s="59" t="s">
        <v>3</v>
      </c>
      <c r="U913" s="56"/>
      <c r="V913" s="56"/>
      <c r="W913" s="60"/>
    </row>
    <row r="914" spans="6:25" s="38" customFormat="1" ht="12" outlineLevel="2" x14ac:dyDescent="0.3">
      <c r="F914" s="30">
        <v>147</v>
      </c>
      <c r="G914" s="31" t="s">
        <v>0</v>
      </c>
      <c r="H914" s="32" t="s">
        <v>317</v>
      </c>
      <c r="I914" s="33" t="s">
        <v>1226</v>
      </c>
      <c r="J914" s="31" t="s">
        <v>1</v>
      </c>
      <c r="K914" s="34">
        <v>77</v>
      </c>
      <c r="L914" s="35">
        <v>0</v>
      </c>
      <c r="M914" s="34">
        <v>77</v>
      </c>
      <c r="N914" s="36">
        <v>71.099999999999994</v>
      </c>
      <c r="O914" s="37">
        <f>M914*N914</f>
        <v>5474.7</v>
      </c>
      <c r="P914" s="37">
        <v>0</v>
      </c>
      <c r="Q914" s="37">
        <f>M914*P914</f>
        <v>0</v>
      </c>
      <c r="R914" s="37"/>
      <c r="S914" s="37">
        <f>M914*R914</f>
        <v>0</v>
      </c>
      <c r="T914" s="37">
        <v>21</v>
      </c>
      <c r="U914" s="37">
        <f>O914*T914/100</f>
        <v>1149.6869999999999</v>
      </c>
      <c r="V914" s="37">
        <f>U914+O914</f>
        <v>6624.3869999999997</v>
      </c>
      <c r="W914" s="37" t="s">
        <v>1280</v>
      </c>
      <c r="X914" s="37"/>
      <c r="Y914" s="37">
        <v>1</v>
      </c>
    </row>
    <row r="915" spans="6:25" s="38" customFormat="1" ht="12" outlineLevel="2" x14ac:dyDescent="0.3">
      <c r="F915" s="39"/>
      <c r="G915" s="40"/>
      <c r="H915" s="191" t="s">
        <v>230</v>
      </c>
      <c r="I915" s="203"/>
      <c r="J915" s="203"/>
      <c r="K915" s="203"/>
      <c r="L915" s="203"/>
      <c r="M915" s="203"/>
      <c r="N915" s="203"/>
      <c r="O915" s="203"/>
      <c r="P915" s="42"/>
      <c r="Q915" s="43"/>
      <c r="R915" s="42"/>
      <c r="S915" s="43"/>
      <c r="T915" s="44"/>
      <c r="U915" s="44"/>
      <c r="V915" s="44"/>
      <c r="W915" s="45"/>
    </row>
    <row r="916" spans="6:25" s="38" customFormat="1" ht="6" customHeight="1" outlineLevel="2" x14ac:dyDescent="0.3">
      <c r="F916" s="39"/>
      <c r="G916" s="40"/>
      <c r="H916" s="41"/>
      <c r="I916" s="46"/>
      <c r="J916" s="46"/>
      <c r="K916" s="46"/>
      <c r="L916" s="46"/>
      <c r="M916" s="46"/>
      <c r="N916" s="46"/>
      <c r="O916" s="46"/>
      <c r="P916" s="42"/>
      <c r="Q916" s="43"/>
      <c r="R916" s="42"/>
      <c r="S916" s="43"/>
      <c r="T916" s="44"/>
      <c r="U916" s="44"/>
      <c r="V916" s="44"/>
      <c r="W916" s="45"/>
    </row>
    <row r="917" spans="6:25" s="47" customFormat="1" ht="10.5" outlineLevel="3" x14ac:dyDescent="0.25">
      <c r="F917" s="48"/>
      <c r="G917" s="49"/>
      <c r="H917" s="50" t="str">
        <f>IF(AND(H916&lt;&gt;"Výkaz výměr:",I916=""),"Výkaz výměr:","")</f>
        <v>Výkaz výměr:</v>
      </c>
      <c r="I917" s="51" t="s">
        <v>54</v>
      </c>
      <c r="J917" s="52"/>
      <c r="K917" s="53"/>
      <c r="L917" s="54"/>
      <c r="M917" s="55"/>
      <c r="N917" s="56"/>
      <c r="O917" s="57"/>
      <c r="P917" s="58"/>
      <c r="Q917" s="56"/>
      <c r="R917" s="56"/>
      <c r="S917" s="56"/>
      <c r="T917" s="59" t="s">
        <v>3</v>
      </c>
      <c r="U917" s="56"/>
      <c r="V917" s="56"/>
      <c r="W917" s="60"/>
    </row>
    <row r="918" spans="6:25" s="47" customFormat="1" ht="10.5" outlineLevel="3" x14ac:dyDescent="0.25">
      <c r="F918" s="48"/>
      <c r="G918" s="49"/>
      <c r="H918" s="50" t="str">
        <f>IF(AND(H917&lt;&gt;"Výkaz výměr:",I917=""),"Výkaz výměr:","")</f>
        <v/>
      </c>
      <c r="I918" s="51" t="s">
        <v>602</v>
      </c>
      <c r="J918" s="52"/>
      <c r="K918" s="53"/>
      <c r="L918" s="54"/>
      <c r="M918" s="55">
        <v>77</v>
      </c>
      <c r="N918" s="56"/>
      <c r="O918" s="57"/>
      <c r="P918" s="58"/>
      <c r="Q918" s="56"/>
      <c r="R918" s="56"/>
      <c r="S918" s="56"/>
      <c r="T918" s="59" t="s">
        <v>3</v>
      </c>
      <c r="U918" s="56"/>
      <c r="V918" s="56"/>
      <c r="W918" s="60"/>
    </row>
    <row r="919" spans="6:25" s="38" customFormat="1" ht="12" outlineLevel="2" x14ac:dyDescent="0.3">
      <c r="F919" s="30">
        <v>148</v>
      </c>
      <c r="G919" s="31" t="s">
        <v>0</v>
      </c>
      <c r="H919" s="32" t="s">
        <v>315</v>
      </c>
      <c r="I919" s="33" t="s">
        <v>1169</v>
      </c>
      <c r="J919" s="31" t="s">
        <v>1</v>
      </c>
      <c r="K919" s="34">
        <v>87.6</v>
      </c>
      <c r="L919" s="35">
        <v>0</v>
      </c>
      <c r="M919" s="34">
        <v>87.6</v>
      </c>
      <c r="N919" s="36">
        <v>24.7</v>
      </c>
      <c r="O919" s="37">
        <f>M919*N919</f>
        <v>2163.7199999999998</v>
      </c>
      <c r="P919" s="37">
        <v>0</v>
      </c>
      <c r="Q919" s="37">
        <f>M919*P919</f>
        <v>0</v>
      </c>
      <c r="R919" s="37"/>
      <c r="S919" s="37">
        <f>M919*R919</f>
        <v>0</v>
      </c>
      <c r="T919" s="37">
        <v>21</v>
      </c>
      <c r="U919" s="37">
        <f>O919*T919/100</f>
        <v>454.38119999999998</v>
      </c>
      <c r="V919" s="37">
        <f>U919+O919</f>
        <v>2618.1011999999996</v>
      </c>
      <c r="W919" s="37"/>
      <c r="X919" s="37"/>
      <c r="Y919" s="37">
        <v>1</v>
      </c>
    </row>
    <row r="920" spans="6:25" s="38" customFormat="1" ht="12" outlineLevel="2" x14ac:dyDescent="0.3">
      <c r="F920" s="39"/>
      <c r="G920" s="40"/>
      <c r="H920" s="191" t="s">
        <v>230</v>
      </c>
      <c r="I920" s="203"/>
      <c r="J920" s="203"/>
      <c r="K920" s="203"/>
      <c r="L920" s="203"/>
      <c r="M920" s="203"/>
      <c r="N920" s="203"/>
      <c r="O920" s="203"/>
      <c r="P920" s="42"/>
      <c r="Q920" s="43"/>
      <c r="R920" s="42"/>
      <c r="S920" s="43"/>
      <c r="T920" s="44"/>
      <c r="U920" s="44"/>
      <c r="V920" s="44"/>
      <c r="W920" s="45"/>
    </row>
    <row r="921" spans="6:25" s="38" customFormat="1" ht="6" customHeight="1" outlineLevel="2" x14ac:dyDescent="0.3">
      <c r="F921" s="39"/>
      <c r="G921" s="40"/>
      <c r="H921" s="41"/>
      <c r="I921" s="46"/>
      <c r="J921" s="46"/>
      <c r="K921" s="46"/>
      <c r="L921" s="46"/>
      <c r="M921" s="46"/>
      <c r="N921" s="46"/>
      <c r="O921" s="46"/>
      <c r="P921" s="42"/>
      <c r="Q921" s="43"/>
      <c r="R921" s="42"/>
      <c r="S921" s="43"/>
      <c r="T921" s="44"/>
      <c r="U921" s="44"/>
      <c r="V921" s="44"/>
      <c r="W921" s="45"/>
    </row>
    <row r="922" spans="6:25" s="47" customFormat="1" ht="10.5" outlineLevel="3" x14ac:dyDescent="0.25">
      <c r="F922" s="48"/>
      <c r="G922" s="49"/>
      <c r="H922" s="50" t="str">
        <f>IF(AND(H921&lt;&gt;"Výkaz výměr:",I921=""),"Výkaz výměr:","")</f>
        <v>Výkaz výměr:</v>
      </c>
      <c r="I922" s="51" t="s">
        <v>135</v>
      </c>
      <c r="J922" s="52"/>
      <c r="K922" s="53"/>
      <c r="L922" s="54"/>
      <c r="M922" s="55"/>
      <c r="N922" s="56"/>
      <c r="O922" s="57"/>
      <c r="P922" s="58"/>
      <c r="Q922" s="56"/>
      <c r="R922" s="56"/>
      <c r="S922" s="56"/>
      <c r="T922" s="59" t="s">
        <v>3</v>
      </c>
      <c r="U922" s="56"/>
      <c r="V922" s="56"/>
      <c r="W922" s="60"/>
    </row>
    <row r="923" spans="6:25" s="47" customFormat="1" ht="10.5" outlineLevel="3" x14ac:dyDescent="0.25">
      <c r="F923" s="48"/>
      <c r="G923" s="49"/>
      <c r="H923" s="50" t="str">
        <f>IF(AND(H922&lt;&gt;"Výkaz výměr:",I922=""),"Výkaz výměr:","")</f>
        <v/>
      </c>
      <c r="I923" s="51" t="s">
        <v>722</v>
      </c>
      <c r="J923" s="52"/>
      <c r="K923" s="53"/>
      <c r="L923" s="54"/>
      <c r="M923" s="55">
        <v>87.6</v>
      </c>
      <c r="N923" s="56"/>
      <c r="O923" s="57"/>
      <c r="P923" s="58"/>
      <c r="Q923" s="56"/>
      <c r="R923" s="56"/>
      <c r="S923" s="56"/>
      <c r="T923" s="59" t="s">
        <v>3</v>
      </c>
      <c r="U923" s="56"/>
      <c r="V923" s="56"/>
      <c r="W923" s="60"/>
    </row>
    <row r="924" spans="6:25" s="38" customFormat="1" ht="12" outlineLevel="2" x14ac:dyDescent="0.3">
      <c r="F924" s="30">
        <v>149</v>
      </c>
      <c r="G924" s="31" t="s">
        <v>0</v>
      </c>
      <c r="H924" s="32" t="s">
        <v>347</v>
      </c>
      <c r="I924" s="33" t="s">
        <v>1055</v>
      </c>
      <c r="J924" s="31" t="s">
        <v>9</v>
      </c>
      <c r="K924" s="34">
        <v>1.8</v>
      </c>
      <c r="L924" s="35">
        <v>0</v>
      </c>
      <c r="M924" s="34">
        <v>1.8</v>
      </c>
      <c r="N924" s="36">
        <v>2390</v>
      </c>
      <c r="O924" s="37">
        <f>M924*N924</f>
        <v>4302</v>
      </c>
      <c r="P924" s="37">
        <v>2.5249999999999999</v>
      </c>
      <c r="Q924" s="37">
        <f>M924*P924</f>
        <v>4.5449999999999999</v>
      </c>
      <c r="R924" s="37"/>
      <c r="S924" s="37">
        <f>M924*R924</f>
        <v>0</v>
      </c>
      <c r="T924" s="37">
        <v>21</v>
      </c>
      <c r="U924" s="37">
        <f>O924*T924/100</f>
        <v>903.42</v>
      </c>
      <c r="V924" s="37">
        <f>U924+O924</f>
        <v>5205.42</v>
      </c>
      <c r="W924" s="37"/>
      <c r="X924" s="37"/>
      <c r="Y924" s="37">
        <v>1</v>
      </c>
    </row>
    <row r="925" spans="6:25" s="38" customFormat="1" ht="12" outlineLevel="2" x14ac:dyDescent="0.3">
      <c r="F925" s="39"/>
      <c r="G925" s="40"/>
      <c r="H925" s="191" t="s">
        <v>230</v>
      </c>
      <c r="I925" s="203"/>
      <c r="J925" s="203"/>
      <c r="K925" s="203"/>
      <c r="L925" s="203"/>
      <c r="M925" s="203"/>
      <c r="N925" s="203"/>
      <c r="O925" s="203"/>
      <c r="P925" s="42"/>
      <c r="Q925" s="43"/>
      <c r="R925" s="42"/>
      <c r="S925" s="43"/>
      <c r="T925" s="44"/>
      <c r="U925" s="44"/>
      <c r="V925" s="44"/>
      <c r="W925" s="45"/>
    </row>
    <row r="926" spans="6:25" s="38" customFormat="1" ht="6" customHeight="1" outlineLevel="2" x14ac:dyDescent="0.3">
      <c r="F926" s="39"/>
      <c r="G926" s="40"/>
      <c r="H926" s="41"/>
      <c r="I926" s="46"/>
      <c r="J926" s="46"/>
      <c r="K926" s="46"/>
      <c r="L926" s="46"/>
      <c r="M926" s="46"/>
      <c r="N926" s="46"/>
      <c r="O926" s="46"/>
      <c r="P926" s="42"/>
      <c r="Q926" s="43"/>
      <c r="R926" s="42"/>
      <c r="S926" s="43"/>
      <c r="T926" s="44"/>
      <c r="U926" s="44"/>
      <c r="V926" s="44"/>
      <c r="W926" s="45"/>
    </row>
    <row r="927" spans="6:25" s="47" customFormat="1" ht="10.5" outlineLevel="3" x14ac:dyDescent="0.25">
      <c r="F927" s="48"/>
      <c r="G927" s="49"/>
      <c r="H927" s="50" t="str">
        <f>IF(AND(H926&lt;&gt;"Výkaz výměr:",I926=""),"Výkaz výměr:","")</f>
        <v>Výkaz výměr:</v>
      </c>
      <c r="I927" s="51" t="s">
        <v>76</v>
      </c>
      <c r="J927" s="52"/>
      <c r="K927" s="53"/>
      <c r="L927" s="54"/>
      <c r="M927" s="55"/>
      <c r="N927" s="56"/>
      <c r="O927" s="57"/>
      <c r="P927" s="58"/>
      <c r="Q927" s="56"/>
      <c r="R927" s="56"/>
      <c r="S927" s="56"/>
      <c r="T927" s="59" t="s">
        <v>3</v>
      </c>
      <c r="U927" s="56"/>
      <c r="V927" s="56"/>
      <c r="W927" s="60"/>
    </row>
    <row r="928" spans="6:25" s="47" customFormat="1" ht="10.5" outlineLevel="3" x14ac:dyDescent="0.25">
      <c r="F928" s="48"/>
      <c r="G928" s="49"/>
      <c r="H928" s="50" t="str">
        <f>IF(AND(H927&lt;&gt;"Výkaz výměr:",I927=""),"Výkaz výměr:","")</f>
        <v/>
      </c>
      <c r="I928" s="51" t="s">
        <v>626</v>
      </c>
      <c r="J928" s="52"/>
      <c r="K928" s="53"/>
      <c r="L928" s="54"/>
      <c r="M928" s="55">
        <v>1.8</v>
      </c>
      <c r="N928" s="56"/>
      <c r="O928" s="57"/>
      <c r="P928" s="58"/>
      <c r="Q928" s="56"/>
      <c r="R928" s="56"/>
      <c r="S928" s="56"/>
      <c r="T928" s="59" t="s">
        <v>3</v>
      </c>
      <c r="U928" s="56"/>
      <c r="V928" s="56"/>
      <c r="W928" s="60"/>
    </row>
    <row r="929" spans="6:25" s="38" customFormat="1" ht="24" outlineLevel="2" x14ac:dyDescent="0.3">
      <c r="F929" s="30">
        <v>150</v>
      </c>
      <c r="G929" s="31" t="s">
        <v>0</v>
      </c>
      <c r="H929" s="32" t="s">
        <v>313</v>
      </c>
      <c r="I929" s="33" t="s">
        <v>1377</v>
      </c>
      <c r="J929" s="31" t="s">
        <v>1</v>
      </c>
      <c r="K929" s="34">
        <v>646.5</v>
      </c>
      <c r="L929" s="35">
        <v>0</v>
      </c>
      <c r="M929" s="34">
        <v>646.5</v>
      </c>
      <c r="N929" s="36">
        <v>285</v>
      </c>
      <c r="O929" s="37">
        <f>M929*N929</f>
        <v>184252.5</v>
      </c>
      <c r="P929" s="37">
        <v>0.188</v>
      </c>
      <c r="Q929" s="37">
        <f>M929*P929</f>
        <v>121.542</v>
      </c>
      <c r="R929" s="37"/>
      <c r="S929" s="37">
        <f>M929*R929</f>
        <v>0</v>
      </c>
      <c r="T929" s="37">
        <v>21</v>
      </c>
      <c r="U929" s="37">
        <f>O929*T929/100</f>
        <v>38693.025000000001</v>
      </c>
      <c r="V929" s="37">
        <f>U929+O929</f>
        <v>222945.52499999999</v>
      </c>
      <c r="W929" s="37" t="s">
        <v>1294</v>
      </c>
      <c r="X929" s="37"/>
      <c r="Y929" s="37">
        <v>1</v>
      </c>
    </row>
    <row r="930" spans="6:25" s="38" customFormat="1" ht="12" outlineLevel="2" x14ac:dyDescent="0.3">
      <c r="F930" s="39"/>
      <c r="G930" s="40"/>
      <c r="H930" s="191" t="s">
        <v>230</v>
      </c>
      <c r="I930" s="203"/>
      <c r="J930" s="203"/>
      <c r="K930" s="203"/>
      <c r="L930" s="203"/>
      <c r="M930" s="203"/>
      <c r="N930" s="203"/>
      <c r="O930" s="203"/>
      <c r="P930" s="42"/>
      <c r="Q930" s="43"/>
      <c r="R930" s="42"/>
      <c r="S930" s="43"/>
      <c r="T930" s="44"/>
      <c r="U930" s="44"/>
      <c r="V930" s="44"/>
      <c r="W930" s="45"/>
    </row>
    <row r="931" spans="6:25" s="38" customFormat="1" ht="6" customHeight="1" outlineLevel="2" x14ac:dyDescent="0.3">
      <c r="F931" s="39"/>
      <c r="G931" s="40"/>
      <c r="H931" s="41"/>
      <c r="I931" s="46"/>
      <c r="J931" s="46"/>
      <c r="K931" s="46"/>
      <c r="L931" s="46"/>
      <c r="M931" s="46"/>
      <c r="N931" s="46"/>
      <c r="O931" s="46"/>
      <c r="P931" s="42"/>
      <c r="Q931" s="43"/>
      <c r="R931" s="42"/>
      <c r="S931" s="43"/>
      <c r="T931" s="44"/>
      <c r="U931" s="44"/>
      <c r="V931" s="44"/>
      <c r="W931" s="45"/>
    </row>
    <row r="932" spans="6:25" s="47" customFormat="1" ht="10.5" outlineLevel="3" x14ac:dyDescent="0.25">
      <c r="F932" s="48"/>
      <c r="G932" s="49"/>
      <c r="H932" s="50" t="str">
        <f>IF(AND(H931&lt;&gt;"Výkaz výměr:",I931=""),"Výkaz výměr:","")</f>
        <v>Výkaz výměr:</v>
      </c>
      <c r="I932" s="51" t="s">
        <v>1065</v>
      </c>
      <c r="J932" s="52"/>
      <c r="K932" s="53"/>
      <c r="L932" s="54"/>
      <c r="M932" s="55"/>
      <c r="N932" s="56"/>
      <c r="O932" s="57"/>
      <c r="P932" s="58"/>
      <c r="Q932" s="56"/>
      <c r="R932" s="56"/>
      <c r="S932" s="56"/>
      <c r="T932" s="59" t="s">
        <v>3</v>
      </c>
      <c r="U932" s="56"/>
      <c r="V932" s="56"/>
      <c r="W932" s="60"/>
    </row>
    <row r="933" spans="6:25" s="47" customFormat="1" ht="10.5" outlineLevel="3" x14ac:dyDescent="0.25">
      <c r="F933" s="48"/>
      <c r="G933" s="49"/>
      <c r="H933" s="50" t="str">
        <f>IF(AND(H932&lt;&gt;"Výkaz výměr:",I932=""),"Výkaz výměr:","")</f>
        <v/>
      </c>
      <c r="I933" s="51" t="s">
        <v>1021</v>
      </c>
      <c r="J933" s="52"/>
      <c r="K933" s="53"/>
      <c r="L933" s="54"/>
      <c r="M933" s="55"/>
      <c r="N933" s="56"/>
      <c r="O933" s="57"/>
      <c r="P933" s="58"/>
      <c r="Q933" s="56"/>
      <c r="R933" s="56"/>
      <c r="S933" s="56"/>
      <c r="T933" s="59" t="s">
        <v>3</v>
      </c>
      <c r="U933" s="56"/>
      <c r="V933" s="56"/>
      <c r="W933" s="60"/>
    </row>
    <row r="934" spans="6:25" s="47" customFormat="1" ht="10.5" outlineLevel="3" x14ac:dyDescent="0.25">
      <c r="F934" s="48"/>
      <c r="G934" s="49"/>
      <c r="H934" s="50" t="str">
        <f>IF(AND(H933&lt;&gt;"Výkaz výměr:",I933=""),"Výkaz výměr:","")</f>
        <v/>
      </c>
      <c r="I934" s="51" t="s">
        <v>1038</v>
      </c>
      <c r="J934" s="52"/>
      <c r="K934" s="53"/>
      <c r="L934" s="54"/>
      <c r="M934" s="55"/>
      <c r="N934" s="56"/>
      <c r="O934" s="57"/>
      <c r="P934" s="58"/>
      <c r="Q934" s="56"/>
      <c r="R934" s="56"/>
      <c r="S934" s="56"/>
      <c r="T934" s="59" t="s">
        <v>3</v>
      </c>
      <c r="U934" s="56"/>
      <c r="V934" s="56"/>
      <c r="W934" s="60"/>
    </row>
    <row r="935" spans="6:25" s="47" customFormat="1" ht="10.5" outlineLevel="3" x14ac:dyDescent="0.25">
      <c r="F935" s="48"/>
      <c r="G935" s="49"/>
      <c r="H935" s="50" t="str">
        <f>IF(AND(H934&lt;&gt;"Výkaz výměr:",I934=""),"Výkaz výměr:","")</f>
        <v/>
      </c>
      <c r="I935" s="51" t="s">
        <v>1228</v>
      </c>
      <c r="J935" s="52"/>
      <c r="K935" s="53"/>
      <c r="L935" s="54"/>
      <c r="M935" s="55"/>
      <c r="N935" s="56"/>
      <c r="O935" s="57"/>
      <c r="P935" s="58"/>
      <c r="Q935" s="56"/>
      <c r="R935" s="56"/>
      <c r="S935" s="56"/>
      <c r="T935" s="59" t="s">
        <v>3</v>
      </c>
      <c r="U935" s="56"/>
      <c r="V935" s="56"/>
      <c r="W935" s="60"/>
    </row>
    <row r="936" spans="6:25" s="47" customFormat="1" ht="10.5" outlineLevel="3" x14ac:dyDescent="0.25">
      <c r="F936" s="48"/>
      <c r="G936" s="49"/>
      <c r="H936" s="50" t="str">
        <f>IF(AND(H935&lt;&gt;"Výkaz výměr:",I935=""),"Výkaz výměr:","")</f>
        <v/>
      </c>
      <c r="I936" s="51" t="s">
        <v>799</v>
      </c>
      <c r="J936" s="52"/>
      <c r="K936" s="53"/>
      <c r="L936" s="54"/>
      <c r="M936" s="55">
        <v>646.5</v>
      </c>
      <c r="N936" s="56"/>
      <c r="O936" s="57"/>
      <c r="P936" s="58"/>
      <c r="Q936" s="56"/>
      <c r="R936" s="56"/>
      <c r="S936" s="56"/>
      <c r="T936" s="59" t="s">
        <v>3</v>
      </c>
      <c r="U936" s="56"/>
      <c r="V936" s="56"/>
      <c r="W936" s="60"/>
    </row>
    <row r="937" spans="6:25" s="38" customFormat="1" ht="12" outlineLevel="2" x14ac:dyDescent="0.3">
      <c r="F937" s="30">
        <v>151</v>
      </c>
      <c r="G937" s="31" t="s">
        <v>0</v>
      </c>
      <c r="H937" s="32" t="s">
        <v>163</v>
      </c>
      <c r="I937" s="33" t="s">
        <v>569</v>
      </c>
      <c r="J937" s="31" t="s">
        <v>16</v>
      </c>
      <c r="K937" s="34">
        <v>638.92499999999995</v>
      </c>
      <c r="L937" s="35">
        <v>0</v>
      </c>
      <c r="M937" s="34">
        <v>638.92499999999995</v>
      </c>
      <c r="N937" s="36">
        <v>84</v>
      </c>
      <c r="O937" s="37">
        <f>M937*N937</f>
        <v>53669.7</v>
      </c>
      <c r="P937" s="37">
        <v>4.4999999999999998E-2</v>
      </c>
      <c r="Q937" s="37">
        <f>M937*P937</f>
        <v>28.751624999999997</v>
      </c>
      <c r="R937" s="37"/>
      <c r="S937" s="37">
        <f>M937*R937</f>
        <v>0</v>
      </c>
      <c r="T937" s="37">
        <v>21</v>
      </c>
      <c r="U937" s="37">
        <f>O937*T937/100</f>
        <v>11270.636999999999</v>
      </c>
      <c r="V937" s="37">
        <f>U937+O937</f>
        <v>64940.337</v>
      </c>
      <c r="W937" s="37"/>
      <c r="X937" s="37"/>
      <c r="Y937" s="37">
        <v>1</v>
      </c>
    </row>
    <row r="938" spans="6:25" s="38" customFormat="1" ht="12" outlineLevel="2" x14ac:dyDescent="0.3">
      <c r="F938" s="39"/>
      <c r="G938" s="40"/>
      <c r="H938" s="191" t="s">
        <v>230</v>
      </c>
      <c r="I938" s="203"/>
      <c r="J938" s="203"/>
      <c r="K938" s="203"/>
      <c r="L938" s="203"/>
      <c r="M938" s="203"/>
      <c r="N938" s="203"/>
      <c r="O938" s="203"/>
      <c r="P938" s="42"/>
      <c r="Q938" s="43"/>
      <c r="R938" s="42"/>
      <c r="S938" s="43"/>
      <c r="T938" s="44"/>
      <c r="U938" s="44"/>
      <c r="V938" s="44"/>
      <c r="W938" s="45"/>
    </row>
    <row r="939" spans="6:25" s="38" customFormat="1" ht="6" customHeight="1" outlineLevel="2" x14ac:dyDescent="0.3">
      <c r="F939" s="39"/>
      <c r="G939" s="40"/>
      <c r="H939" s="41"/>
      <c r="I939" s="46"/>
      <c r="J939" s="46"/>
      <c r="K939" s="46"/>
      <c r="L939" s="46"/>
      <c r="M939" s="46"/>
      <c r="N939" s="46"/>
      <c r="O939" s="46"/>
      <c r="P939" s="42"/>
      <c r="Q939" s="43"/>
      <c r="R939" s="42"/>
      <c r="S939" s="43"/>
      <c r="T939" s="44"/>
      <c r="U939" s="44"/>
      <c r="V939" s="44"/>
      <c r="W939" s="45"/>
    </row>
    <row r="940" spans="6:25" s="47" customFormat="1" ht="10.5" outlineLevel="3" x14ac:dyDescent="0.25">
      <c r="F940" s="48"/>
      <c r="G940" s="49"/>
      <c r="H940" s="50" t="str">
        <f>IF(AND(H939&lt;&gt;"Výkaz výměr:",I939=""),"Výkaz výměr:","")</f>
        <v>Výkaz výměr:</v>
      </c>
      <c r="I940" s="51" t="s">
        <v>567</v>
      </c>
      <c r="J940" s="52"/>
      <c r="K940" s="53"/>
      <c r="L940" s="54"/>
      <c r="M940" s="55"/>
      <c r="N940" s="56"/>
      <c r="O940" s="57"/>
      <c r="P940" s="58"/>
      <c r="Q940" s="56"/>
      <c r="R940" s="56"/>
      <c r="S940" s="56"/>
      <c r="T940" s="59" t="s">
        <v>3</v>
      </c>
      <c r="U940" s="56"/>
      <c r="V940" s="56"/>
      <c r="W940" s="60"/>
    </row>
    <row r="941" spans="6:25" s="47" customFormat="1" ht="10.5" outlineLevel="3" x14ac:dyDescent="0.25">
      <c r="F941" s="48"/>
      <c r="G941" s="49"/>
      <c r="H941" s="50" t="str">
        <f>IF(AND(H940&lt;&gt;"Výkaz výměr:",I940=""),"Výkaz výměr:","")</f>
        <v/>
      </c>
      <c r="I941" s="51" t="s">
        <v>909</v>
      </c>
      <c r="J941" s="52"/>
      <c r="K941" s="53"/>
      <c r="L941" s="54"/>
      <c r="M941" s="55">
        <v>638.92499999999995</v>
      </c>
      <c r="N941" s="56"/>
      <c r="O941" s="57"/>
      <c r="P941" s="58"/>
      <c r="Q941" s="56"/>
      <c r="R941" s="56"/>
      <c r="S941" s="56"/>
      <c r="T941" s="59" t="s">
        <v>3</v>
      </c>
      <c r="U941" s="56"/>
      <c r="V941" s="56"/>
      <c r="W941" s="60"/>
    </row>
    <row r="942" spans="6:25" s="38" customFormat="1" ht="12" outlineLevel="2" x14ac:dyDescent="0.3">
      <c r="F942" s="30">
        <v>152</v>
      </c>
      <c r="G942" s="31" t="s">
        <v>0</v>
      </c>
      <c r="H942" s="32" t="s">
        <v>110</v>
      </c>
      <c r="I942" s="33" t="s">
        <v>980</v>
      </c>
      <c r="J942" s="31" t="s">
        <v>16</v>
      </c>
      <c r="K942" s="34">
        <v>39.9</v>
      </c>
      <c r="L942" s="35">
        <v>0</v>
      </c>
      <c r="M942" s="34">
        <v>39.9</v>
      </c>
      <c r="N942" s="36">
        <v>114</v>
      </c>
      <c r="O942" s="37">
        <f>M942*N942</f>
        <v>4548.5999999999995</v>
      </c>
      <c r="P942" s="37">
        <v>0.08</v>
      </c>
      <c r="Q942" s="37">
        <f>M942*P942</f>
        <v>3.1920000000000002</v>
      </c>
      <c r="R942" s="37"/>
      <c r="S942" s="37">
        <f>M942*R942</f>
        <v>0</v>
      </c>
      <c r="T942" s="37">
        <v>21</v>
      </c>
      <c r="U942" s="37">
        <f>O942*T942/100</f>
        <v>955.2059999999999</v>
      </c>
      <c r="V942" s="37">
        <f>U942+O942</f>
        <v>5503.8059999999996</v>
      </c>
      <c r="W942" s="37" t="s">
        <v>523</v>
      </c>
      <c r="X942" s="37"/>
      <c r="Y942" s="37">
        <v>1</v>
      </c>
    </row>
    <row r="943" spans="6:25" s="38" customFormat="1" ht="12" outlineLevel="2" x14ac:dyDescent="0.3">
      <c r="F943" s="39"/>
      <c r="G943" s="40"/>
      <c r="H943" s="191" t="s">
        <v>230</v>
      </c>
      <c r="I943" s="203"/>
      <c r="J943" s="203"/>
      <c r="K943" s="203"/>
      <c r="L943" s="203"/>
      <c r="M943" s="203"/>
      <c r="N943" s="203"/>
      <c r="O943" s="203"/>
      <c r="P943" s="42"/>
      <c r="Q943" s="43"/>
      <c r="R943" s="42"/>
      <c r="S943" s="43"/>
      <c r="T943" s="44"/>
      <c r="U943" s="44"/>
      <c r="V943" s="44"/>
      <c r="W943" s="45"/>
    </row>
    <row r="944" spans="6:25" s="38" customFormat="1" ht="6" customHeight="1" outlineLevel="2" x14ac:dyDescent="0.3">
      <c r="F944" s="39"/>
      <c r="G944" s="40"/>
      <c r="H944" s="41"/>
      <c r="I944" s="46"/>
      <c r="J944" s="46"/>
      <c r="K944" s="46"/>
      <c r="L944" s="46"/>
      <c r="M944" s="46"/>
      <c r="N944" s="46"/>
      <c r="O944" s="46"/>
      <c r="P944" s="42"/>
      <c r="Q944" s="43"/>
      <c r="R944" s="42"/>
      <c r="S944" s="43"/>
      <c r="T944" s="44"/>
      <c r="U944" s="44"/>
      <c r="V944" s="44"/>
      <c r="W944" s="45"/>
    </row>
    <row r="945" spans="6:25" s="47" customFormat="1" ht="10.5" outlineLevel="3" x14ac:dyDescent="0.25">
      <c r="F945" s="48"/>
      <c r="G945" s="49"/>
      <c r="H945" s="50" t="str">
        <f>IF(AND(H944&lt;&gt;"Výkaz výměr:",I944=""),"Výkaz výměr:","")</f>
        <v>Výkaz výměr:</v>
      </c>
      <c r="I945" s="51" t="s">
        <v>949</v>
      </c>
      <c r="J945" s="52"/>
      <c r="K945" s="53"/>
      <c r="L945" s="54"/>
      <c r="M945" s="55"/>
      <c r="N945" s="56"/>
      <c r="O945" s="57"/>
      <c r="P945" s="58"/>
      <c r="Q945" s="56"/>
      <c r="R945" s="56"/>
      <c r="S945" s="56"/>
      <c r="T945" s="59" t="s">
        <v>3</v>
      </c>
      <c r="U945" s="56"/>
      <c r="V945" s="56"/>
      <c r="W945" s="60"/>
    </row>
    <row r="946" spans="6:25" s="47" customFormat="1" ht="10.5" outlineLevel="3" x14ac:dyDescent="0.25">
      <c r="F946" s="48"/>
      <c r="G946" s="49"/>
      <c r="H946" s="50" t="str">
        <f>IF(AND(H945&lt;&gt;"Výkaz výměr:",I945=""),"Výkaz výměr:","")</f>
        <v/>
      </c>
      <c r="I946" s="51" t="s">
        <v>707</v>
      </c>
      <c r="J946" s="52"/>
      <c r="K946" s="53"/>
      <c r="L946" s="54"/>
      <c r="M946" s="55">
        <v>39.9</v>
      </c>
      <c r="N946" s="56"/>
      <c r="O946" s="57"/>
      <c r="P946" s="58"/>
      <c r="Q946" s="56"/>
      <c r="R946" s="56"/>
      <c r="S946" s="56"/>
      <c r="T946" s="59" t="s">
        <v>3</v>
      </c>
      <c r="U946" s="56"/>
      <c r="V946" s="56"/>
      <c r="W946" s="60"/>
    </row>
    <row r="947" spans="6:25" s="38" customFormat="1" ht="12" outlineLevel="2" x14ac:dyDescent="0.3">
      <c r="F947" s="30">
        <v>153</v>
      </c>
      <c r="G947" s="31" t="s">
        <v>0</v>
      </c>
      <c r="H947" s="32" t="s">
        <v>318</v>
      </c>
      <c r="I947" s="33" t="s">
        <v>1242</v>
      </c>
      <c r="J947" s="31" t="s">
        <v>16</v>
      </c>
      <c r="K947" s="34">
        <v>40</v>
      </c>
      <c r="L947" s="35">
        <v>0</v>
      </c>
      <c r="M947" s="34">
        <v>40</v>
      </c>
      <c r="N947" s="36">
        <v>1200</v>
      </c>
      <c r="O947" s="37">
        <f>M947*N947</f>
        <v>48000</v>
      </c>
      <c r="P947" s="37">
        <v>1.6167899999999999</v>
      </c>
      <c r="Q947" s="37">
        <f>M947*P947</f>
        <v>64.671599999999998</v>
      </c>
      <c r="R947" s="37"/>
      <c r="S947" s="37">
        <f>M947*R947</f>
        <v>0</v>
      </c>
      <c r="T947" s="37">
        <v>21</v>
      </c>
      <c r="U947" s="37">
        <f>O947*T947/100</f>
        <v>10080</v>
      </c>
      <c r="V947" s="37">
        <f>U947+O947</f>
        <v>58080</v>
      </c>
      <c r="W947" s="37"/>
      <c r="X947" s="37"/>
      <c r="Y947" s="37">
        <v>1</v>
      </c>
    </row>
    <row r="948" spans="6:25" s="38" customFormat="1" ht="12" outlineLevel="2" x14ac:dyDescent="0.3">
      <c r="F948" s="39"/>
      <c r="G948" s="40"/>
      <c r="H948" s="191" t="s">
        <v>230</v>
      </c>
      <c r="I948" s="203"/>
      <c r="J948" s="203"/>
      <c r="K948" s="203"/>
      <c r="L948" s="203"/>
      <c r="M948" s="203"/>
      <c r="N948" s="203"/>
      <c r="O948" s="203"/>
      <c r="P948" s="42"/>
      <c r="Q948" s="43"/>
      <c r="R948" s="42"/>
      <c r="S948" s="43"/>
      <c r="T948" s="44"/>
      <c r="U948" s="44"/>
      <c r="V948" s="44"/>
      <c r="W948" s="45"/>
    </row>
    <row r="949" spans="6:25" s="38" customFormat="1" ht="6" customHeight="1" outlineLevel="2" x14ac:dyDescent="0.3">
      <c r="F949" s="39"/>
      <c r="G949" s="40"/>
      <c r="H949" s="41"/>
      <c r="I949" s="46"/>
      <c r="J949" s="46"/>
      <c r="K949" s="46"/>
      <c r="L949" s="46"/>
      <c r="M949" s="46"/>
      <c r="N949" s="46"/>
      <c r="O949" s="46"/>
      <c r="P949" s="42"/>
      <c r="Q949" s="43"/>
      <c r="R949" s="42"/>
      <c r="S949" s="43"/>
      <c r="T949" s="44"/>
      <c r="U949" s="44"/>
      <c r="V949" s="44"/>
      <c r="W949" s="45"/>
    </row>
    <row r="950" spans="6:25" s="47" customFormat="1" ht="10.5" outlineLevel="3" x14ac:dyDescent="0.25">
      <c r="F950" s="48"/>
      <c r="G950" s="49"/>
      <c r="H950" s="50" t="str">
        <f>IF(AND(H949&lt;&gt;"Výkaz výměr:",I949=""),"Výkaz výměr:","")</f>
        <v>Výkaz výměr:</v>
      </c>
      <c r="I950" s="51" t="s">
        <v>371</v>
      </c>
      <c r="J950" s="52"/>
      <c r="K950" s="53"/>
      <c r="L950" s="54"/>
      <c r="M950" s="55"/>
      <c r="N950" s="56"/>
      <c r="O950" s="57"/>
      <c r="P950" s="58"/>
      <c r="Q950" s="56"/>
      <c r="R950" s="56"/>
      <c r="S950" s="56"/>
      <c r="T950" s="59" t="s">
        <v>3</v>
      </c>
      <c r="U950" s="56"/>
      <c r="V950" s="56"/>
      <c r="W950" s="60"/>
    </row>
    <row r="951" spans="6:25" s="47" customFormat="1" ht="10.5" outlineLevel="3" x14ac:dyDescent="0.25">
      <c r="F951" s="48"/>
      <c r="G951" s="49"/>
      <c r="H951" s="50" t="str">
        <f>IF(AND(H950&lt;&gt;"Výkaz výměr:",I950=""),"Výkaz výměr:","")</f>
        <v/>
      </c>
      <c r="I951" s="51" t="s">
        <v>592</v>
      </c>
      <c r="J951" s="52"/>
      <c r="K951" s="53"/>
      <c r="L951" s="54"/>
      <c r="M951" s="55">
        <v>40</v>
      </c>
      <c r="N951" s="56"/>
      <c r="O951" s="57"/>
      <c r="P951" s="58"/>
      <c r="Q951" s="56"/>
      <c r="R951" s="56"/>
      <c r="S951" s="56"/>
      <c r="T951" s="59" t="s">
        <v>3</v>
      </c>
      <c r="U951" s="56"/>
      <c r="V951" s="56"/>
      <c r="W951" s="60"/>
    </row>
    <row r="952" spans="6:25" s="3" customFormat="1" ht="12.75" customHeight="1" outlineLevel="2" x14ac:dyDescent="0.25">
      <c r="F952" s="9"/>
      <c r="G952" s="10"/>
      <c r="H952" s="10"/>
      <c r="I952" s="11"/>
      <c r="J952" s="10"/>
      <c r="K952" s="12"/>
      <c r="L952" s="13"/>
      <c r="M952" s="12"/>
      <c r="N952" s="13"/>
      <c r="O952" s="14"/>
      <c r="P952" s="15"/>
      <c r="Q952" s="13"/>
      <c r="R952" s="13"/>
      <c r="S952" s="13"/>
      <c r="T952" s="16" t="s">
        <v>3</v>
      </c>
      <c r="U952" s="13"/>
      <c r="V952" s="13"/>
      <c r="W952" s="13"/>
    </row>
    <row r="953" spans="6:25" s="69" customFormat="1" ht="16.5" customHeight="1" outlineLevel="1" x14ac:dyDescent="0.3">
      <c r="F953" s="70"/>
      <c r="G953" s="71"/>
      <c r="H953" s="72"/>
      <c r="I953" s="72" t="s">
        <v>116</v>
      </c>
      <c r="J953" s="71"/>
      <c r="K953" s="73"/>
      <c r="L953" s="74"/>
      <c r="M953" s="73"/>
      <c r="N953" s="74"/>
      <c r="O953" s="75">
        <f>SUBTOTAL(9,O954:O995)</f>
        <v>9059</v>
      </c>
      <c r="P953" s="76"/>
      <c r="Q953" s="75">
        <f>SUBTOTAL(9,Q954:Q995)</f>
        <v>0.76529999999999998</v>
      </c>
      <c r="R953" s="74"/>
      <c r="S953" s="75">
        <f>SUBTOTAL(9,S954:S995)</f>
        <v>0</v>
      </c>
      <c r="T953" s="77"/>
      <c r="U953" s="75">
        <f>SUBTOTAL(9,U954:U995)</f>
        <v>1902.39</v>
      </c>
      <c r="V953" s="75">
        <f>SUBTOTAL(9,V954:V995)</f>
        <v>10961.390000000001</v>
      </c>
      <c r="W953" s="78"/>
      <c r="Y953" s="75">
        <f>SUBTOTAL(9,Y954:Y995)</f>
        <v>7</v>
      </c>
    </row>
    <row r="954" spans="6:25" s="38" customFormat="1" ht="12" outlineLevel="2" x14ac:dyDescent="0.3">
      <c r="F954" s="30">
        <v>154</v>
      </c>
      <c r="G954" s="31" t="s">
        <v>0</v>
      </c>
      <c r="H954" s="32" t="s">
        <v>307</v>
      </c>
      <c r="I954" s="33" t="s">
        <v>1345</v>
      </c>
      <c r="J954" s="31" t="s">
        <v>16</v>
      </c>
      <c r="K954" s="34">
        <v>1</v>
      </c>
      <c r="L954" s="35">
        <v>0</v>
      </c>
      <c r="M954" s="34">
        <v>1</v>
      </c>
      <c r="N954" s="36">
        <v>1357</v>
      </c>
      <c r="O954" s="37">
        <f>M954*N954</f>
        <v>1357</v>
      </c>
      <c r="P954" s="37">
        <v>0.25</v>
      </c>
      <c r="Q954" s="37">
        <f>M954*P954</f>
        <v>0.25</v>
      </c>
      <c r="R954" s="37"/>
      <c r="S954" s="37">
        <f>M954*R954</f>
        <v>0</v>
      </c>
      <c r="T954" s="37">
        <v>21</v>
      </c>
      <c r="U954" s="37">
        <f>O954*T954/100</f>
        <v>284.97000000000003</v>
      </c>
      <c r="V954" s="37">
        <f>U954+O954</f>
        <v>1641.97</v>
      </c>
      <c r="W954" s="37" t="s">
        <v>1379</v>
      </c>
      <c r="X954" s="37"/>
      <c r="Y954" s="37">
        <v>1</v>
      </c>
    </row>
    <row r="955" spans="6:25" s="38" customFormat="1" ht="12" outlineLevel="2" x14ac:dyDescent="0.3">
      <c r="F955" s="39"/>
      <c r="G955" s="40"/>
      <c r="H955" s="191" t="s">
        <v>230</v>
      </c>
      <c r="I955" s="203"/>
      <c r="J955" s="203"/>
      <c r="K955" s="203"/>
      <c r="L955" s="203"/>
      <c r="M955" s="203"/>
      <c r="N955" s="203"/>
      <c r="O955" s="203"/>
      <c r="P955" s="42"/>
      <c r="Q955" s="43"/>
      <c r="R955" s="42"/>
      <c r="S955" s="43"/>
      <c r="T955" s="44"/>
      <c r="U955" s="44"/>
      <c r="V955" s="44"/>
      <c r="W955" s="45"/>
    </row>
    <row r="956" spans="6:25" s="38" customFormat="1" ht="6" customHeight="1" outlineLevel="2" x14ac:dyDescent="0.3">
      <c r="F956" s="39"/>
      <c r="G956" s="40"/>
      <c r="H956" s="41"/>
      <c r="I956" s="46"/>
      <c r="J956" s="46"/>
      <c r="K956" s="46"/>
      <c r="L956" s="46"/>
      <c r="M956" s="46"/>
      <c r="N956" s="46"/>
      <c r="O956" s="46"/>
      <c r="P956" s="42"/>
      <c r="Q956" s="43"/>
      <c r="R956" s="42"/>
      <c r="S956" s="43"/>
      <c r="T956" s="44"/>
      <c r="U956" s="44"/>
      <c r="V956" s="44"/>
      <c r="W956" s="45"/>
    </row>
    <row r="957" spans="6:25" s="47" customFormat="1" ht="10.5" outlineLevel="3" x14ac:dyDescent="0.25">
      <c r="F957" s="48"/>
      <c r="G957" s="49"/>
      <c r="H957" s="50" t="str">
        <f>IF(AND(H956&lt;&gt;"Výkaz výměr:",I956=""),"Výkaz výměr:","")</f>
        <v>Výkaz výměr:</v>
      </c>
      <c r="I957" s="51" t="s">
        <v>199</v>
      </c>
      <c r="J957" s="52"/>
      <c r="K957" s="53"/>
      <c r="L957" s="54"/>
      <c r="M957" s="55"/>
      <c r="N957" s="56"/>
      <c r="O957" s="57"/>
      <c r="P957" s="58"/>
      <c r="Q957" s="56"/>
      <c r="R957" s="56"/>
      <c r="S957" s="56"/>
      <c r="T957" s="59" t="s">
        <v>3</v>
      </c>
      <c r="U957" s="56"/>
      <c r="V957" s="56"/>
      <c r="W957" s="60"/>
    </row>
    <row r="958" spans="6:25" s="47" customFormat="1" ht="10.5" outlineLevel="3" x14ac:dyDescent="0.25">
      <c r="F958" s="48"/>
      <c r="G958" s="49"/>
      <c r="H958" s="50" t="str">
        <f>IF(AND(H957&lt;&gt;"Výkaz výměr:",I957=""),"Výkaz výměr:","")</f>
        <v/>
      </c>
      <c r="I958" s="51" t="s">
        <v>556</v>
      </c>
      <c r="J958" s="52"/>
      <c r="K958" s="53"/>
      <c r="L958" s="54"/>
      <c r="M958" s="55">
        <v>1</v>
      </c>
      <c r="N958" s="56"/>
      <c r="O958" s="57"/>
      <c r="P958" s="58"/>
      <c r="Q958" s="56"/>
      <c r="R958" s="56"/>
      <c r="S958" s="56"/>
      <c r="T958" s="59" t="s">
        <v>3</v>
      </c>
      <c r="U958" s="56"/>
      <c r="V958" s="56"/>
      <c r="W958" s="60"/>
    </row>
    <row r="959" spans="6:25" s="38" customFormat="1" ht="12" outlineLevel="2" x14ac:dyDescent="0.3">
      <c r="F959" s="30">
        <v>155</v>
      </c>
      <c r="G959" s="31" t="s">
        <v>0</v>
      </c>
      <c r="H959" s="32" t="s">
        <v>158</v>
      </c>
      <c r="I959" s="33" t="s">
        <v>738</v>
      </c>
      <c r="J959" s="31" t="s">
        <v>16</v>
      </c>
      <c r="K959" s="34">
        <v>1</v>
      </c>
      <c r="L959" s="35">
        <v>0</v>
      </c>
      <c r="M959" s="34">
        <v>1</v>
      </c>
      <c r="N959" s="36">
        <v>582</v>
      </c>
      <c r="O959" s="37">
        <f>M959*N959</f>
        <v>582</v>
      </c>
      <c r="P959" s="37">
        <v>0</v>
      </c>
      <c r="Q959" s="37">
        <f>M959*P959</f>
        <v>0</v>
      </c>
      <c r="R959" s="37"/>
      <c r="S959" s="37">
        <f>M959*R959</f>
        <v>0</v>
      </c>
      <c r="T959" s="37">
        <v>21</v>
      </c>
      <c r="U959" s="37">
        <f>O959*T959/100</f>
        <v>122.22</v>
      </c>
      <c r="V959" s="37">
        <f>U959+O959</f>
        <v>704.22</v>
      </c>
      <c r="W959" s="37"/>
      <c r="X959" s="37"/>
      <c r="Y959" s="37">
        <v>1</v>
      </c>
    </row>
    <row r="960" spans="6:25" s="38" customFormat="1" ht="12" outlineLevel="2" x14ac:dyDescent="0.3">
      <c r="F960" s="39"/>
      <c r="G960" s="40"/>
      <c r="H960" s="191" t="s">
        <v>230</v>
      </c>
      <c r="I960" s="203"/>
      <c r="J960" s="203"/>
      <c r="K960" s="203"/>
      <c r="L960" s="203"/>
      <c r="M960" s="203"/>
      <c r="N960" s="203"/>
      <c r="O960" s="203"/>
      <c r="P960" s="42"/>
      <c r="Q960" s="43"/>
      <c r="R960" s="42"/>
      <c r="S960" s="43"/>
      <c r="T960" s="44"/>
      <c r="U960" s="44"/>
      <c r="V960" s="44"/>
      <c r="W960" s="45"/>
    </row>
    <row r="961" spans="6:25" s="38" customFormat="1" ht="6" customHeight="1" outlineLevel="2" x14ac:dyDescent="0.3">
      <c r="F961" s="39"/>
      <c r="G961" s="40"/>
      <c r="H961" s="41"/>
      <c r="I961" s="46"/>
      <c r="J961" s="46"/>
      <c r="K961" s="46"/>
      <c r="L961" s="46"/>
      <c r="M961" s="46"/>
      <c r="N961" s="46"/>
      <c r="O961" s="46"/>
      <c r="P961" s="42"/>
      <c r="Q961" s="43"/>
      <c r="R961" s="42"/>
      <c r="S961" s="43"/>
      <c r="T961" s="44"/>
      <c r="U961" s="44"/>
      <c r="V961" s="44"/>
      <c r="W961" s="45"/>
    </row>
    <row r="962" spans="6:25" s="47" customFormat="1" ht="10.5" outlineLevel="3" x14ac:dyDescent="0.25">
      <c r="F962" s="48"/>
      <c r="G962" s="49"/>
      <c r="H962" s="50" t="str">
        <f>IF(AND(H961&lt;&gt;"Výkaz výměr:",I961=""),"Výkaz výměr:","")</f>
        <v>Výkaz výměr:</v>
      </c>
      <c r="I962" s="51" t="s">
        <v>35</v>
      </c>
      <c r="J962" s="52"/>
      <c r="K962" s="53"/>
      <c r="L962" s="54"/>
      <c r="M962" s="55"/>
      <c r="N962" s="56"/>
      <c r="O962" s="57"/>
      <c r="P962" s="58"/>
      <c r="Q962" s="56"/>
      <c r="R962" s="56"/>
      <c r="S962" s="56"/>
      <c r="T962" s="59" t="s">
        <v>3</v>
      </c>
      <c r="U962" s="56"/>
      <c r="V962" s="56"/>
      <c r="W962" s="60"/>
    </row>
    <row r="963" spans="6:25" s="47" customFormat="1" ht="10.5" outlineLevel="3" x14ac:dyDescent="0.25">
      <c r="F963" s="48"/>
      <c r="G963" s="49"/>
      <c r="H963" s="50" t="str">
        <f>IF(AND(H962&lt;&gt;"Výkaz výměr:",I962=""),"Výkaz výměr:","")</f>
        <v/>
      </c>
      <c r="I963" s="51" t="s">
        <v>556</v>
      </c>
      <c r="J963" s="52"/>
      <c r="K963" s="53"/>
      <c r="L963" s="54"/>
      <c r="M963" s="55">
        <v>1</v>
      </c>
      <c r="N963" s="56"/>
      <c r="O963" s="57"/>
      <c r="P963" s="58"/>
      <c r="Q963" s="56"/>
      <c r="R963" s="56"/>
      <c r="S963" s="56"/>
      <c r="T963" s="59" t="s">
        <v>3</v>
      </c>
      <c r="U963" s="56"/>
      <c r="V963" s="56"/>
      <c r="W963" s="60"/>
    </row>
    <row r="964" spans="6:25" s="38" customFormat="1" ht="12" outlineLevel="2" x14ac:dyDescent="0.3">
      <c r="F964" s="30">
        <v>156</v>
      </c>
      <c r="G964" s="31" t="s">
        <v>0</v>
      </c>
      <c r="H964" s="32" t="s">
        <v>308</v>
      </c>
      <c r="I964" s="33" t="s">
        <v>1249</v>
      </c>
      <c r="J964" s="31" t="s">
        <v>16</v>
      </c>
      <c r="K964" s="34">
        <v>3</v>
      </c>
      <c r="L964" s="35">
        <v>0</v>
      </c>
      <c r="M964" s="34">
        <v>3</v>
      </c>
      <c r="N964" s="36">
        <v>230</v>
      </c>
      <c r="O964" s="37">
        <f>M964*N964</f>
        <v>690</v>
      </c>
      <c r="P964" s="37">
        <v>0</v>
      </c>
      <c r="Q964" s="37">
        <f>M964*P964</f>
        <v>0</v>
      </c>
      <c r="R964" s="37"/>
      <c r="S964" s="37">
        <f>M964*R964</f>
        <v>0</v>
      </c>
      <c r="T964" s="37">
        <v>21</v>
      </c>
      <c r="U964" s="37">
        <f>O964*T964/100</f>
        <v>144.9</v>
      </c>
      <c r="V964" s="37">
        <f>U964+O964</f>
        <v>834.9</v>
      </c>
      <c r="W964" s="37" t="s">
        <v>946</v>
      </c>
      <c r="X964" s="37"/>
      <c r="Y964" s="37">
        <v>1</v>
      </c>
    </row>
    <row r="965" spans="6:25" s="38" customFormat="1" ht="12" outlineLevel="2" x14ac:dyDescent="0.3">
      <c r="F965" s="39"/>
      <c r="G965" s="40"/>
      <c r="H965" s="191" t="s">
        <v>230</v>
      </c>
      <c r="I965" s="203"/>
      <c r="J965" s="203"/>
      <c r="K965" s="203"/>
      <c r="L965" s="203"/>
      <c r="M965" s="203"/>
      <c r="N965" s="203"/>
      <c r="O965" s="203"/>
      <c r="P965" s="42"/>
      <c r="Q965" s="43"/>
      <c r="R965" s="42"/>
      <c r="S965" s="43"/>
      <c r="T965" s="44"/>
      <c r="U965" s="44"/>
      <c r="V965" s="44"/>
      <c r="W965" s="45"/>
    </row>
    <row r="966" spans="6:25" s="38" customFormat="1" ht="6" customHeight="1" outlineLevel="2" x14ac:dyDescent="0.3">
      <c r="F966" s="39"/>
      <c r="G966" s="40"/>
      <c r="H966" s="41"/>
      <c r="I966" s="46"/>
      <c r="J966" s="46"/>
      <c r="K966" s="46"/>
      <c r="L966" s="46"/>
      <c r="M966" s="46"/>
      <c r="N966" s="46"/>
      <c r="O966" s="46"/>
      <c r="P966" s="42"/>
      <c r="Q966" s="43"/>
      <c r="R966" s="42"/>
      <c r="S966" s="43"/>
      <c r="T966" s="44"/>
      <c r="U966" s="44"/>
      <c r="V966" s="44"/>
      <c r="W966" s="45"/>
    </row>
    <row r="967" spans="6:25" s="47" customFormat="1" ht="10.5" outlineLevel="3" x14ac:dyDescent="0.25">
      <c r="F967" s="48"/>
      <c r="G967" s="49"/>
      <c r="H967" s="50" t="str">
        <f t="shared" ref="H967:H974" si="13">IF(AND(H966&lt;&gt;"Výkaz výměr:",I966=""),"Výkaz výměr:","")</f>
        <v>Výkaz výměr:</v>
      </c>
      <c r="I967" s="51" t="s">
        <v>449</v>
      </c>
      <c r="J967" s="52"/>
      <c r="K967" s="53"/>
      <c r="L967" s="54"/>
      <c r="M967" s="55"/>
      <c r="N967" s="56"/>
      <c r="O967" s="57"/>
      <c r="P967" s="58"/>
      <c r="Q967" s="56"/>
      <c r="R967" s="56"/>
      <c r="S967" s="56"/>
      <c r="T967" s="59" t="s">
        <v>3</v>
      </c>
      <c r="U967" s="56"/>
      <c r="V967" s="56"/>
      <c r="W967" s="60"/>
    </row>
    <row r="968" spans="6:25" s="47" customFormat="1" ht="10.5" outlineLevel="3" x14ac:dyDescent="0.25">
      <c r="F968" s="48"/>
      <c r="G968" s="49"/>
      <c r="H968" s="50" t="str">
        <f t="shared" si="13"/>
        <v/>
      </c>
      <c r="I968" s="51" t="s">
        <v>345</v>
      </c>
      <c r="J968" s="52"/>
      <c r="K968" s="53"/>
      <c r="L968" s="54"/>
      <c r="M968" s="55"/>
      <c r="N968" s="56"/>
      <c r="O968" s="57"/>
      <c r="P968" s="58"/>
      <c r="Q968" s="56"/>
      <c r="R968" s="56"/>
      <c r="S968" s="56"/>
      <c r="T968" s="59" t="s">
        <v>3</v>
      </c>
      <c r="U968" s="56"/>
      <c r="V968" s="56"/>
      <c r="W968" s="60"/>
    </row>
    <row r="969" spans="6:25" s="47" customFormat="1" ht="10.5" outlineLevel="3" x14ac:dyDescent="0.25">
      <c r="F969" s="48"/>
      <c r="G969" s="49"/>
      <c r="H969" s="50" t="str">
        <f t="shared" si="13"/>
        <v/>
      </c>
      <c r="I969" s="51" t="s">
        <v>365</v>
      </c>
      <c r="J969" s="52"/>
      <c r="K969" s="53"/>
      <c r="L969" s="54"/>
      <c r="M969" s="55"/>
      <c r="N969" s="56"/>
      <c r="O969" s="57"/>
      <c r="P969" s="58"/>
      <c r="Q969" s="56"/>
      <c r="R969" s="56"/>
      <c r="S969" s="56"/>
      <c r="T969" s="59" t="s">
        <v>3</v>
      </c>
      <c r="U969" s="56"/>
      <c r="V969" s="56"/>
      <c r="W969" s="60"/>
    </row>
    <row r="970" spans="6:25" s="47" customFormat="1" ht="10.5" outlineLevel="3" x14ac:dyDescent="0.25">
      <c r="F970" s="48"/>
      <c r="G970" s="49"/>
      <c r="H970" s="50" t="str">
        <f t="shared" si="13"/>
        <v/>
      </c>
      <c r="I970" s="51" t="s">
        <v>570</v>
      </c>
      <c r="J970" s="52"/>
      <c r="K970" s="53"/>
      <c r="L970" s="54"/>
      <c r="M970" s="55"/>
      <c r="N970" s="56"/>
      <c r="O970" s="57"/>
      <c r="P970" s="58"/>
      <c r="Q970" s="56"/>
      <c r="R970" s="56"/>
      <c r="S970" s="56"/>
      <c r="T970" s="59" t="s">
        <v>3</v>
      </c>
      <c r="U970" s="56"/>
      <c r="V970" s="56"/>
      <c r="W970" s="60"/>
    </row>
    <row r="971" spans="6:25" s="47" customFormat="1" ht="10.5" outlineLevel="3" x14ac:dyDescent="0.25">
      <c r="F971" s="48"/>
      <c r="G971" s="49"/>
      <c r="H971" s="50" t="str">
        <f t="shared" si="13"/>
        <v/>
      </c>
      <c r="I971" s="51" t="s">
        <v>474</v>
      </c>
      <c r="J971" s="52"/>
      <c r="K971" s="53"/>
      <c r="L971" s="54"/>
      <c r="M971" s="55"/>
      <c r="N971" s="56"/>
      <c r="O971" s="57"/>
      <c r="P971" s="58"/>
      <c r="Q971" s="56"/>
      <c r="R971" s="56"/>
      <c r="S971" s="56"/>
      <c r="T971" s="59" t="s">
        <v>3</v>
      </c>
      <c r="U971" s="56"/>
      <c r="V971" s="56"/>
      <c r="W971" s="60"/>
    </row>
    <row r="972" spans="6:25" s="47" customFormat="1" ht="10.5" outlineLevel="3" x14ac:dyDescent="0.25">
      <c r="F972" s="48"/>
      <c r="G972" s="49"/>
      <c r="H972" s="50" t="str">
        <f t="shared" si="13"/>
        <v/>
      </c>
      <c r="I972" s="51" t="s">
        <v>554</v>
      </c>
      <c r="J972" s="52"/>
      <c r="K972" s="53"/>
      <c r="L972" s="54"/>
      <c r="M972" s="55"/>
      <c r="N972" s="56"/>
      <c r="O972" s="57"/>
      <c r="P972" s="58"/>
      <c r="Q972" s="56"/>
      <c r="R972" s="56"/>
      <c r="S972" s="56"/>
      <c r="T972" s="59" t="s">
        <v>3</v>
      </c>
      <c r="U972" s="56"/>
      <c r="V972" s="56"/>
      <c r="W972" s="60"/>
    </row>
    <row r="973" spans="6:25" s="47" customFormat="1" ht="10.5" outlineLevel="3" x14ac:dyDescent="0.25">
      <c r="F973" s="48"/>
      <c r="G973" s="49"/>
      <c r="H973" s="50" t="str">
        <f t="shared" si="13"/>
        <v/>
      </c>
      <c r="I973" s="51" t="s">
        <v>540</v>
      </c>
      <c r="J973" s="52"/>
      <c r="K973" s="53"/>
      <c r="L973" s="54"/>
      <c r="M973" s="55"/>
      <c r="N973" s="56"/>
      <c r="O973" s="57"/>
      <c r="P973" s="58"/>
      <c r="Q973" s="56"/>
      <c r="R973" s="56"/>
      <c r="S973" s="56"/>
      <c r="T973" s="59" t="s">
        <v>3</v>
      </c>
      <c r="U973" s="56"/>
      <c r="V973" s="56"/>
      <c r="W973" s="60"/>
    </row>
    <row r="974" spans="6:25" s="47" customFormat="1" ht="10.5" outlineLevel="3" x14ac:dyDescent="0.25">
      <c r="F974" s="48"/>
      <c r="G974" s="49"/>
      <c r="H974" s="50" t="str">
        <f t="shared" si="13"/>
        <v/>
      </c>
      <c r="I974" s="51" t="s">
        <v>558</v>
      </c>
      <c r="J974" s="52"/>
      <c r="K974" s="53"/>
      <c r="L974" s="54"/>
      <c r="M974" s="55">
        <v>3</v>
      </c>
      <c r="N974" s="56"/>
      <c r="O974" s="57"/>
      <c r="P974" s="58"/>
      <c r="Q974" s="56"/>
      <c r="R974" s="56"/>
      <c r="S974" s="56"/>
      <c r="T974" s="59" t="s">
        <v>3</v>
      </c>
      <c r="U974" s="56"/>
      <c r="V974" s="56"/>
      <c r="W974" s="60"/>
    </row>
    <row r="975" spans="6:25" s="38" customFormat="1" ht="12" outlineLevel="2" x14ac:dyDescent="0.3">
      <c r="F975" s="30">
        <v>157</v>
      </c>
      <c r="G975" s="31" t="s">
        <v>0</v>
      </c>
      <c r="H975" s="32" t="s">
        <v>101</v>
      </c>
      <c r="I975" s="33" t="s">
        <v>947</v>
      </c>
      <c r="J975" s="31" t="s">
        <v>16</v>
      </c>
      <c r="K975" s="34">
        <v>2</v>
      </c>
      <c r="L975" s="35">
        <v>0</v>
      </c>
      <c r="M975" s="34">
        <v>2</v>
      </c>
      <c r="N975" s="36">
        <v>1196</v>
      </c>
      <c r="O975" s="37">
        <f>M975*N975</f>
        <v>2392</v>
      </c>
      <c r="P975" s="37">
        <v>5.1000000000000004E-3</v>
      </c>
      <c r="Q975" s="37">
        <f>M975*P975</f>
        <v>1.0200000000000001E-2</v>
      </c>
      <c r="R975" s="37"/>
      <c r="S975" s="37">
        <f>M975*R975</f>
        <v>0</v>
      </c>
      <c r="T975" s="37">
        <v>21</v>
      </c>
      <c r="U975" s="37">
        <f>O975*T975/100</f>
        <v>502.32</v>
      </c>
      <c r="V975" s="37">
        <f>U975+O975</f>
        <v>2894.32</v>
      </c>
      <c r="W975" s="37" t="s">
        <v>1396</v>
      </c>
      <c r="X975" s="37"/>
      <c r="Y975" s="37">
        <v>1</v>
      </c>
    </row>
    <row r="976" spans="6:25" s="38" customFormat="1" ht="12" outlineLevel="2" x14ac:dyDescent="0.3">
      <c r="F976" s="39"/>
      <c r="G976" s="40"/>
      <c r="H976" s="191" t="s">
        <v>230</v>
      </c>
      <c r="I976" s="203"/>
      <c r="J976" s="203"/>
      <c r="K976" s="203"/>
      <c r="L976" s="203"/>
      <c r="M976" s="203"/>
      <c r="N976" s="203"/>
      <c r="O976" s="203"/>
      <c r="P976" s="42"/>
      <c r="Q976" s="43"/>
      <c r="R976" s="42"/>
      <c r="S976" s="43"/>
      <c r="T976" s="44"/>
      <c r="U976" s="44"/>
      <c r="V976" s="44"/>
      <c r="W976" s="45"/>
    </row>
    <row r="977" spans="6:25" s="38" customFormat="1" ht="6" customHeight="1" outlineLevel="2" x14ac:dyDescent="0.3">
      <c r="F977" s="39"/>
      <c r="G977" s="40"/>
      <c r="H977" s="41"/>
      <c r="I977" s="46"/>
      <c r="J977" s="46"/>
      <c r="K977" s="46"/>
      <c r="L977" s="46"/>
      <c r="M977" s="46"/>
      <c r="N977" s="46"/>
      <c r="O977" s="46"/>
      <c r="P977" s="42"/>
      <c r="Q977" s="43"/>
      <c r="R977" s="42"/>
      <c r="S977" s="43"/>
      <c r="T977" s="44"/>
      <c r="U977" s="44"/>
      <c r="V977" s="44"/>
      <c r="W977" s="45"/>
    </row>
    <row r="978" spans="6:25" s="47" customFormat="1" ht="10.5" outlineLevel="3" x14ac:dyDescent="0.25">
      <c r="F978" s="48"/>
      <c r="G978" s="49"/>
      <c r="H978" s="50" t="str">
        <f>IF(AND(H977&lt;&gt;"Výkaz výměr:",I977=""),"Výkaz výměr:","")</f>
        <v>Výkaz výměr:</v>
      </c>
      <c r="I978" s="51" t="s">
        <v>87</v>
      </c>
      <c r="J978" s="52"/>
      <c r="K978" s="53"/>
      <c r="L978" s="54"/>
      <c r="M978" s="55"/>
      <c r="N978" s="56"/>
      <c r="O978" s="57"/>
      <c r="P978" s="58"/>
      <c r="Q978" s="56"/>
      <c r="R978" s="56"/>
      <c r="S978" s="56"/>
      <c r="T978" s="59" t="s">
        <v>3</v>
      </c>
      <c r="U978" s="56"/>
      <c r="V978" s="56"/>
      <c r="W978" s="60"/>
    </row>
    <row r="979" spans="6:25" s="47" customFormat="1" ht="10.5" outlineLevel="3" x14ac:dyDescent="0.25">
      <c r="F979" s="48"/>
      <c r="G979" s="49"/>
      <c r="H979" s="50" t="str">
        <f>IF(AND(H978&lt;&gt;"Výkaz výměr:",I978=""),"Výkaz výměr:","")</f>
        <v/>
      </c>
      <c r="I979" s="51" t="s">
        <v>557</v>
      </c>
      <c r="J979" s="52"/>
      <c r="K979" s="53"/>
      <c r="L979" s="54"/>
      <c r="M979" s="55">
        <v>2</v>
      </c>
      <c r="N979" s="56"/>
      <c r="O979" s="57"/>
      <c r="P979" s="58"/>
      <c r="Q979" s="56"/>
      <c r="R979" s="56"/>
      <c r="S979" s="56"/>
      <c r="T979" s="59" t="s">
        <v>3</v>
      </c>
      <c r="U979" s="56"/>
      <c r="V979" s="56"/>
      <c r="W979" s="60"/>
    </row>
    <row r="980" spans="6:25" s="38" customFormat="1" ht="12" outlineLevel="2" x14ac:dyDescent="0.3">
      <c r="F980" s="30">
        <v>158</v>
      </c>
      <c r="G980" s="31" t="s">
        <v>0</v>
      </c>
      <c r="H980" s="32" t="s">
        <v>209</v>
      </c>
      <c r="I980" s="33" t="s">
        <v>936</v>
      </c>
      <c r="J980" s="31" t="s">
        <v>16</v>
      </c>
      <c r="K980" s="34">
        <v>1</v>
      </c>
      <c r="L980" s="35">
        <v>0</v>
      </c>
      <c r="M980" s="34">
        <v>1</v>
      </c>
      <c r="N980" s="36">
        <v>864</v>
      </c>
      <c r="O980" s="37">
        <f>M980*N980</f>
        <v>864</v>
      </c>
      <c r="P980" s="37">
        <v>5.1000000000000004E-3</v>
      </c>
      <c r="Q980" s="37">
        <f>M980*P980</f>
        <v>5.1000000000000004E-3</v>
      </c>
      <c r="R980" s="37"/>
      <c r="S980" s="37">
        <f>M980*R980</f>
        <v>0</v>
      </c>
      <c r="T980" s="37">
        <v>21</v>
      </c>
      <c r="U980" s="37">
        <f>O980*T980/100</f>
        <v>181.44</v>
      </c>
      <c r="V980" s="37">
        <f>U980+O980</f>
        <v>1045.44</v>
      </c>
      <c r="W980" s="37" t="s">
        <v>1393</v>
      </c>
      <c r="X980" s="37"/>
      <c r="Y980" s="37">
        <v>1</v>
      </c>
    </row>
    <row r="981" spans="6:25" s="38" customFormat="1" ht="12" outlineLevel="2" x14ac:dyDescent="0.3">
      <c r="F981" s="39"/>
      <c r="G981" s="40"/>
      <c r="H981" s="191" t="s">
        <v>230</v>
      </c>
      <c r="I981" s="203"/>
      <c r="J981" s="203"/>
      <c r="K981" s="203"/>
      <c r="L981" s="203"/>
      <c r="M981" s="203"/>
      <c r="N981" s="203"/>
      <c r="O981" s="203"/>
      <c r="P981" s="42"/>
      <c r="Q981" s="43"/>
      <c r="R981" s="42"/>
      <c r="S981" s="43"/>
      <c r="T981" s="44"/>
      <c r="U981" s="44"/>
      <c r="V981" s="44"/>
      <c r="W981" s="45"/>
    </row>
    <row r="982" spans="6:25" s="38" customFormat="1" ht="6" customHeight="1" outlineLevel="2" x14ac:dyDescent="0.3">
      <c r="F982" s="39"/>
      <c r="G982" s="40"/>
      <c r="H982" s="41"/>
      <c r="I982" s="46"/>
      <c r="J982" s="46"/>
      <c r="K982" s="46"/>
      <c r="L982" s="46"/>
      <c r="M982" s="46"/>
      <c r="N982" s="46"/>
      <c r="O982" s="46"/>
      <c r="P982" s="42"/>
      <c r="Q982" s="43"/>
      <c r="R982" s="42"/>
      <c r="S982" s="43"/>
      <c r="T982" s="44"/>
      <c r="U982" s="44"/>
      <c r="V982" s="44"/>
      <c r="W982" s="45"/>
    </row>
    <row r="983" spans="6:25" s="47" customFormat="1" ht="10.5" outlineLevel="3" x14ac:dyDescent="0.25">
      <c r="F983" s="48"/>
      <c r="G983" s="49"/>
      <c r="H983" s="50" t="str">
        <f>IF(AND(H982&lt;&gt;"Výkaz výměr:",I982=""),"Výkaz výměr:","")</f>
        <v>Výkaz výměr:</v>
      </c>
      <c r="I983" s="51" t="s">
        <v>35</v>
      </c>
      <c r="J983" s="52"/>
      <c r="K983" s="53"/>
      <c r="L983" s="54"/>
      <c r="M983" s="55"/>
      <c r="N983" s="56"/>
      <c r="O983" s="57"/>
      <c r="P983" s="58"/>
      <c r="Q983" s="56"/>
      <c r="R983" s="56"/>
      <c r="S983" s="56"/>
      <c r="T983" s="59" t="s">
        <v>3</v>
      </c>
      <c r="U983" s="56"/>
      <c r="V983" s="56"/>
      <c r="W983" s="60"/>
    </row>
    <row r="984" spans="6:25" s="47" customFormat="1" ht="10.5" outlineLevel="3" x14ac:dyDescent="0.25">
      <c r="F984" s="48"/>
      <c r="G984" s="49"/>
      <c r="H984" s="50" t="str">
        <f>IF(AND(H983&lt;&gt;"Výkaz výměr:",I983=""),"Výkaz výměr:","")</f>
        <v/>
      </c>
      <c r="I984" s="51" t="s">
        <v>556</v>
      </c>
      <c r="J984" s="52"/>
      <c r="K984" s="53"/>
      <c r="L984" s="54"/>
      <c r="M984" s="55">
        <v>1</v>
      </c>
      <c r="N984" s="56"/>
      <c r="O984" s="57"/>
      <c r="P984" s="58"/>
      <c r="Q984" s="56"/>
      <c r="R984" s="56"/>
      <c r="S984" s="56"/>
      <c r="T984" s="59" t="s">
        <v>3</v>
      </c>
      <c r="U984" s="56"/>
      <c r="V984" s="56"/>
      <c r="W984" s="60"/>
    </row>
    <row r="985" spans="6:25" s="38" customFormat="1" ht="12" outlineLevel="2" x14ac:dyDescent="0.3">
      <c r="F985" s="30">
        <v>159</v>
      </c>
      <c r="G985" s="31" t="s">
        <v>0</v>
      </c>
      <c r="H985" s="32" t="s">
        <v>307</v>
      </c>
      <c r="I985" s="33" t="s">
        <v>1345</v>
      </c>
      <c r="J985" s="31" t="s">
        <v>16</v>
      </c>
      <c r="K985" s="34">
        <v>2</v>
      </c>
      <c r="L985" s="35">
        <v>0</v>
      </c>
      <c r="M985" s="34">
        <v>2</v>
      </c>
      <c r="N985" s="36">
        <v>1357</v>
      </c>
      <c r="O985" s="37">
        <f>M985*N985</f>
        <v>2714</v>
      </c>
      <c r="P985" s="37">
        <v>0.25</v>
      </c>
      <c r="Q985" s="37">
        <f>M985*P985</f>
        <v>0.5</v>
      </c>
      <c r="R985" s="37"/>
      <c r="S985" s="37">
        <f>M985*R985</f>
        <v>0</v>
      </c>
      <c r="T985" s="37">
        <v>21</v>
      </c>
      <c r="U985" s="37">
        <f>O985*T985/100</f>
        <v>569.94000000000005</v>
      </c>
      <c r="V985" s="37">
        <f>U985+O985</f>
        <v>3283.94</v>
      </c>
      <c r="W985" s="37" t="s">
        <v>1379</v>
      </c>
      <c r="X985" s="37"/>
      <c r="Y985" s="37">
        <v>1</v>
      </c>
    </row>
    <row r="986" spans="6:25" s="38" customFormat="1" ht="12" outlineLevel="2" x14ac:dyDescent="0.3">
      <c r="F986" s="39"/>
      <c r="G986" s="40"/>
      <c r="H986" s="191" t="s">
        <v>230</v>
      </c>
      <c r="I986" s="203"/>
      <c r="J986" s="203"/>
      <c r="K986" s="203"/>
      <c r="L986" s="203"/>
      <c r="M986" s="203"/>
      <c r="N986" s="203"/>
      <c r="O986" s="203"/>
      <c r="P986" s="42"/>
      <c r="Q986" s="43"/>
      <c r="R986" s="42"/>
      <c r="S986" s="43"/>
      <c r="T986" s="44"/>
      <c r="U986" s="44"/>
      <c r="V986" s="44"/>
      <c r="W986" s="45"/>
    </row>
    <row r="987" spans="6:25" s="38" customFormat="1" ht="6" customHeight="1" outlineLevel="2" x14ac:dyDescent="0.3">
      <c r="F987" s="39"/>
      <c r="G987" s="40"/>
      <c r="H987" s="41"/>
      <c r="I987" s="46"/>
      <c r="J987" s="46"/>
      <c r="K987" s="46"/>
      <c r="L987" s="46"/>
      <c r="M987" s="46"/>
      <c r="N987" s="46"/>
      <c r="O987" s="46"/>
      <c r="P987" s="42"/>
      <c r="Q987" s="43"/>
      <c r="R987" s="42"/>
      <c r="S987" s="43"/>
      <c r="T987" s="44"/>
      <c r="U987" s="44"/>
      <c r="V987" s="44"/>
      <c r="W987" s="45"/>
    </row>
    <row r="988" spans="6:25" s="47" customFormat="1" ht="10.5" outlineLevel="3" x14ac:dyDescent="0.25">
      <c r="F988" s="48"/>
      <c r="G988" s="49"/>
      <c r="H988" s="50" t="str">
        <f>IF(AND(H987&lt;&gt;"Výkaz výměr:",I987=""),"Výkaz výměr:","")</f>
        <v>Výkaz výměr:</v>
      </c>
      <c r="I988" s="51" t="s">
        <v>962</v>
      </c>
      <c r="J988" s="52"/>
      <c r="K988" s="53"/>
      <c r="L988" s="54"/>
      <c r="M988" s="55"/>
      <c r="N988" s="56"/>
      <c r="O988" s="57"/>
      <c r="P988" s="58"/>
      <c r="Q988" s="56"/>
      <c r="R988" s="56"/>
      <c r="S988" s="56"/>
      <c r="T988" s="59" t="s">
        <v>3</v>
      </c>
      <c r="U988" s="56"/>
      <c r="V988" s="56"/>
      <c r="W988" s="60"/>
    </row>
    <row r="989" spans="6:25" s="47" customFormat="1" ht="10.5" outlineLevel="3" x14ac:dyDescent="0.25">
      <c r="F989" s="48"/>
      <c r="G989" s="49"/>
      <c r="H989" s="50" t="str">
        <f>IF(AND(H988&lt;&gt;"Výkaz výměr:",I988=""),"Výkaz výměr:","")</f>
        <v/>
      </c>
      <c r="I989" s="51" t="s">
        <v>557</v>
      </c>
      <c r="J989" s="52"/>
      <c r="K989" s="53"/>
      <c r="L989" s="54"/>
      <c r="M989" s="55">
        <v>2</v>
      </c>
      <c r="N989" s="56"/>
      <c r="O989" s="57"/>
      <c r="P989" s="58"/>
      <c r="Q989" s="56"/>
      <c r="R989" s="56"/>
      <c r="S989" s="56"/>
      <c r="T989" s="59" t="s">
        <v>3</v>
      </c>
      <c r="U989" s="56"/>
      <c r="V989" s="56"/>
      <c r="W989" s="60"/>
    </row>
    <row r="990" spans="6:25" s="38" customFormat="1" ht="12" outlineLevel="2" x14ac:dyDescent="0.3">
      <c r="F990" s="30">
        <v>160</v>
      </c>
      <c r="G990" s="31" t="s">
        <v>0</v>
      </c>
      <c r="H990" s="32" t="s">
        <v>308</v>
      </c>
      <c r="I990" s="33" t="s">
        <v>1249</v>
      </c>
      <c r="J990" s="31" t="s">
        <v>16</v>
      </c>
      <c r="K990" s="34">
        <v>2</v>
      </c>
      <c r="L990" s="35">
        <v>0</v>
      </c>
      <c r="M990" s="34">
        <v>2</v>
      </c>
      <c r="N990" s="36">
        <v>230</v>
      </c>
      <c r="O990" s="37">
        <f>M990*N990</f>
        <v>460</v>
      </c>
      <c r="P990" s="37">
        <v>0</v>
      </c>
      <c r="Q990" s="37">
        <f>M990*P990</f>
        <v>0</v>
      </c>
      <c r="R990" s="37"/>
      <c r="S990" s="37">
        <f>M990*R990</f>
        <v>0</v>
      </c>
      <c r="T990" s="37">
        <v>21</v>
      </c>
      <c r="U990" s="37">
        <f>O990*T990/100</f>
        <v>96.6</v>
      </c>
      <c r="V990" s="37">
        <f>U990+O990</f>
        <v>556.6</v>
      </c>
      <c r="W990" s="37" t="s">
        <v>946</v>
      </c>
      <c r="X990" s="37"/>
      <c r="Y990" s="37">
        <v>1</v>
      </c>
    </row>
    <row r="991" spans="6:25" s="38" customFormat="1" ht="12" outlineLevel="2" x14ac:dyDescent="0.3">
      <c r="F991" s="39"/>
      <c r="G991" s="40"/>
      <c r="H991" s="191" t="s">
        <v>230</v>
      </c>
      <c r="I991" s="203"/>
      <c r="J991" s="203"/>
      <c r="K991" s="203"/>
      <c r="L991" s="203"/>
      <c r="M991" s="203"/>
      <c r="N991" s="203"/>
      <c r="O991" s="203"/>
      <c r="P991" s="42"/>
      <c r="Q991" s="43"/>
      <c r="R991" s="42"/>
      <c r="S991" s="43"/>
      <c r="T991" s="44"/>
      <c r="U991" s="44"/>
      <c r="V991" s="44"/>
      <c r="W991" s="45"/>
    </row>
    <row r="992" spans="6:25" s="38" customFormat="1" ht="6" customHeight="1" outlineLevel="2" x14ac:dyDescent="0.3">
      <c r="F992" s="39"/>
      <c r="G992" s="40"/>
      <c r="H992" s="41"/>
      <c r="I992" s="46"/>
      <c r="J992" s="46"/>
      <c r="K992" s="46"/>
      <c r="L992" s="46"/>
      <c r="M992" s="46"/>
      <c r="N992" s="46"/>
      <c r="O992" s="46"/>
      <c r="P992" s="42"/>
      <c r="Q992" s="43"/>
      <c r="R992" s="42"/>
      <c r="S992" s="43"/>
      <c r="T992" s="44"/>
      <c r="U992" s="44"/>
      <c r="V992" s="44"/>
      <c r="W992" s="45"/>
    </row>
    <row r="993" spans="6:25" s="47" customFormat="1" ht="10.5" outlineLevel="3" x14ac:dyDescent="0.25">
      <c r="F993" s="48"/>
      <c r="G993" s="49"/>
      <c r="H993" s="50" t="str">
        <f>IF(AND(H992&lt;&gt;"Výkaz výměr:",I992=""),"Výkaz výměr:","")</f>
        <v>Výkaz výměr:</v>
      </c>
      <c r="I993" s="51" t="s">
        <v>962</v>
      </c>
      <c r="J993" s="52"/>
      <c r="K993" s="53"/>
      <c r="L993" s="54"/>
      <c r="M993" s="55"/>
      <c r="N993" s="56"/>
      <c r="O993" s="57"/>
      <c r="P993" s="58"/>
      <c r="Q993" s="56"/>
      <c r="R993" s="56"/>
      <c r="S993" s="56"/>
      <c r="T993" s="59" t="s">
        <v>3</v>
      </c>
      <c r="U993" s="56"/>
      <c r="V993" s="56"/>
      <c r="W993" s="60"/>
    </row>
    <row r="994" spans="6:25" s="47" customFormat="1" ht="10.5" outlineLevel="3" x14ac:dyDescent="0.25">
      <c r="F994" s="48"/>
      <c r="G994" s="49"/>
      <c r="H994" s="50" t="str">
        <f>IF(AND(H993&lt;&gt;"Výkaz výměr:",I993=""),"Výkaz výměr:","")</f>
        <v/>
      </c>
      <c r="I994" s="51" t="s">
        <v>557</v>
      </c>
      <c r="J994" s="52"/>
      <c r="K994" s="53"/>
      <c r="L994" s="54"/>
      <c r="M994" s="55">
        <v>2</v>
      </c>
      <c r="N994" s="56"/>
      <c r="O994" s="57"/>
      <c r="P994" s="58"/>
      <c r="Q994" s="56"/>
      <c r="R994" s="56"/>
      <c r="S994" s="56"/>
      <c r="T994" s="59" t="s">
        <v>3</v>
      </c>
      <c r="U994" s="56"/>
      <c r="V994" s="56"/>
      <c r="W994" s="60"/>
    </row>
    <row r="995" spans="6:25" s="3" customFormat="1" ht="12.75" customHeight="1" outlineLevel="2" x14ac:dyDescent="0.25">
      <c r="F995" s="9"/>
      <c r="G995" s="10"/>
      <c r="H995" s="10"/>
      <c r="I995" s="11"/>
      <c r="J995" s="10"/>
      <c r="K995" s="12"/>
      <c r="L995" s="13"/>
      <c r="M995" s="12"/>
      <c r="N995" s="13"/>
      <c r="O995" s="14"/>
      <c r="P995" s="15"/>
      <c r="Q995" s="13"/>
      <c r="R995" s="13"/>
      <c r="S995" s="13"/>
      <c r="T995" s="16" t="s">
        <v>3</v>
      </c>
      <c r="U995" s="13"/>
      <c r="V995" s="13"/>
      <c r="W995" s="13"/>
    </row>
    <row r="996" spans="6:25" s="69" customFormat="1" ht="16.5" customHeight="1" outlineLevel="1" x14ac:dyDescent="0.3">
      <c r="F996" s="70"/>
      <c r="G996" s="71"/>
      <c r="H996" s="72"/>
      <c r="I996" s="72" t="s">
        <v>117</v>
      </c>
      <c r="J996" s="71"/>
      <c r="K996" s="73"/>
      <c r="L996" s="74"/>
      <c r="M996" s="73"/>
      <c r="N996" s="74"/>
      <c r="O996" s="75">
        <f>SUBTOTAL(9,O997:O1003)</f>
        <v>638</v>
      </c>
      <c r="P996" s="76"/>
      <c r="Q996" s="75">
        <f>SUBTOTAL(9,Q997:Q1003)</f>
        <v>0.16400000000000001</v>
      </c>
      <c r="R996" s="74"/>
      <c r="S996" s="75">
        <f>SUBTOTAL(9,S997:S1003)</f>
        <v>0</v>
      </c>
      <c r="T996" s="77"/>
      <c r="U996" s="75">
        <f>SUBTOTAL(9,U997:U1003)</f>
        <v>133.97999999999999</v>
      </c>
      <c r="V996" s="75">
        <f>SUBTOTAL(9,V997:V1003)</f>
        <v>771.98</v>
      </c>
      <c r="W996" s="78"/>
      <c r="Y996" s="75">
        <f>SUBTOTAL(9,Y997:Y1003)</f>
        <v>1</v>
      </c>
    </row>
    <row r="997" spans="6:25" s="38" customFormat="1" ht="12" outlineLevel="2" x14ac:dyDescent="0.3">
      <c r="F997" s="30">
        <v>161</v>
      </c>
      <c r="G997" s="31" t="s">
        <v>0</v>
      </c>
      <c r="H997" s="32" t="s">
        <v>320</v>
      </c>
      <c r="I997" s="33" t="s">
        <v>1248</v>
      </c>
      <c r="J997" s="31" t="s">
        <v>16</v>
      </c>
      <c r="K997" s="34">
        <v>2</v>
      </c>
      <c r="L997" s="35">
        <v>0</v>
      </c>
      <c r="M997" s="34">
        <v>2</v>
      </c>
      <c r="N997" s="36">
        <v>319</v>
      </c>
      <c r="O997" s="37">
        <f>M997*N997</f>
        <v>638</v>
      </c>
      <c r="P997" s="37">
        <v>8.2000000000000003E-2</v>
      </c>
      <c r="Q997" s="37">
        <f>M997*P997</f>
        <v>0.16400000000000001</v>
      </c>
      <c r="R997" s="37"/>
      <c r="S997" s="37">
        <f>M997*R997</f>
        <v>0</v>
      </c>
      <c r="T997" s="37">
        <v>21</v>
      </c>
      <c r="U997" s="37">
        <f>O997*T997/100</f>
        <v>133.97999999999999</v>
      </c>
      <c r="V997" s="37">
        <f>U997+O997</f>
        <v>771.98</v>
      </c>
      <c r="W997" s="37"/>
      <c r="X997" s="37"/>
      <c r="Y997" s="37">
        <v>1</v>
      </c>
    </row>
    <row r="998" spans="6:25" s="38" customFormat="1" ht="12" outlineLevel="2" x14ac:dyDescent="0.3">
      <c r="F998" s="39"/>
      <c r="G998" s="40"/>
      <c r="H998" s="191" t="s">
        <v>230</v>
      </c>
      <c r="I998" s="203"/>
      <c r="J998" s="203"/>
      <c r="K998" s="203"/>
      <c r="L998" s="203"/>
      <c r="M998" s="203"/>
      <c r="N998" s="203"/>
      <c r="O998" s="203"/>
      <c r="P998" s="42"/>
      <c r="Q998" s="43"/>
      <c r="R998" s="42"/>
      <c r="S998" s="43"/>
      <c r="T998" s="44"/>
      <c r="U998" s="44"/>
      <c r="V998" s="44"/>
      <c r="W998" s="45"/>
    </row>
    <row r="999" spans="6:25" s="38" customFormat="1" ht="6" customHeight="1" outlineLevel="2" x14ac:dyDescent="0.3">
      <c r="F999" s="39"/>
      <c r="G999" s="40"/>
      <c r="H999" s="41"/>
      <c r="I999" s="46"/>
      <c r="J999" s="46"/>
      <c r="K999" s="46"/>
      <c r="L999" s="46"/>
      <c r="M999" s="46"/>
      <c r="N999" s="46"/>
      <c r="O999" s="46"/>
      <c r="P999" s="42"/>
      <c r="Q999" s="43"/>
      <c r="R999" s="42"/>
      <c r="S999" s="43"/>
      <c r="T999" s="44"/>
      <c r="U999" s="44"/>
      <c r="V999" s="44"/>
      <c r="W999" s="45"/>
    </row>
    <row r="1000" spans="6:25" s="47" customFormat="1" ht="10.5" outlineLevel="3" x14ac:dyDescent="0.25">
      <c r="F1000" s="48"/>
      <c r="G1000" s="49"/>
      <c r="H1000" s="50" t="str">
        <f>IF(AND(H999&lt;&gt;"Výkaz výměr:",I999=""),"Výkaz výměr:","")</f>
        <v>Výkaz výměr:</v>
      </c>
      <c r="I1000" s="51" t="s">
        <v>452</v>
      </c>
      <c r="J1000" s="52"/>
      <c r="K1000" s="53"/>
      <c r="L1000" s="54"/>
      <c r="M1000" s="55"/>
      <c r="N1000" s="56"/>
      <c r="O1000" s="57"/>
      <c r="P1000" s="58"/>
      <c r="Q1000" s="56"/>
      <c r="R1000" s="56"/>
      <c r="S1000" s="56"/>
      <c r="T1000" s="59" t="s">
        <v>3</v>
      </c>
      <c r="U1000" s="56"/>
      <c r="V1000" s="56"/>
      <c r="W1000" s="60"/>
    </row>
    <row r="1001" spans="6:25" s="47" customFormat="1" ht="10.5" outlineLevel="3" x14ac:dyDescent="0.25">
      <c r="F1001" s="48"/>
      <c r="G1001" s="49"/>
      <c r="H1001" s="50" t="str">
        <f>IF(AND(H1000&lt;&gt;"Výkaz výměr:",I1000=""),"Výkaz výměr:","")</f>
        <v/>
      </c>
      <c r="I1001" s="51" t="s">
        <v>533</v>
      </c>
      <c r="J1001" s="52"/>
      <c r="K1001" s="53"/>
      <c r="L1001" s="54"/>
      <c r="M1001" s="55"/>
      <c r="N1001" s="56"/>
      <c r="O1001" s="57"/>
      <c r="P1001" s="58"/>
      <c r="Q1001" s="56"/>
      <c r="R1001" s="56"/>
      <c r="S1001" s="56"/>
      <c r="T1001" s="59" t="s">
        <v>3</v>
      </c>
      <c r="U1001" s="56"/>
      <c r="V1001" s="56"/>
      <c r="W1001" s="60"/>
    </row>
    <row r="1002" spans="6:25" s="47" customFormat="1" ht="10.5" outlineLevel="3" x14ac:dyDescent="0.25">
      <c r="F1002" s="48"/>
      <c r="G1002" s="49"/>
      <c r="H1002" s="50" t="str">
        <f>IF(AND(H1001&lt;&gt;"Výkaz výměr:",I1001=""),"Výkaz výměr:","")</f>
        <v/>
      </c>
      <c r="I1002" s="51" t="s">
        <v>557</v>
      </c>
      <c r="J1002" s="52"/>
      <c r="K1002" s="53"/>
      <c r="L1002" s="54"/>
      <c r="M1002" s="55">
        <v>2</v>
      </c>
      <c r="N1002" s="56"/>
      <c r="O1002" s="57"/>
      <c r="P1002" s="58"/>
      <c r="Q1002" s="56"/>
      <c r="R1002" s="56"/>
      <c r="S1002" s="56"/>
      <c r="T1002" s="59" t="s">
        <v>3</v>
      </c>
      <c r="U1002" s="56"/>
      <c r="V1002" s="56"/>
      <c r="W1002" s="60"/>
    </row>
    <row r="1003" spans="6:25" s="3" customFormat="1" ht="12.75" customHeight="1" outlineLevel="2" x14ac:dyDescent="0.25">
      <c r="F1003" s="9"/>
      <c r="G1003" s="10"/>
      <c r="H1003" s="10"/>
      <c r="I1003" s="11"/>
      <c r="J1003" s="10"/>
      <c r="K1003" s="12"/>
      <c r="L1003" s="13"/>
      <c r="M1003" s="12"/>
      <c r="N1003" s="13"/>
      <c r="O1003" s="14"/>
      <c r="P1003" s="15"/>
      <c r="Q1003" s="13"/>
      <c r="R1003" s="13"/>
      <c r="S1003" s="13"/>
      <c r="T1003" s="16" t="s">
        <v>3</v>
      </c>
      <c r="U1003" s="13"/>
      <c r="V1003" s="13"/>
      <c r="W1003" s="13"/>
    </row>
    <row r="1004" spans="6:25" s="69" customFormat="1" ht="16.5" customHeight="1" outlineLevel="1" x14ac:dyDescent="0.3">
      <c r="F1004" s="70"/>
      <c r="G1004" s="71"/>
      <c r="H1004" s="72"/>
      <c r="I1004" s="72" t="s">
        <v>213</v>
      </c>
      <c r="J1004" s="71"/>
      <c r="K1004" s="73"/>
      <c r="L1004" s="74"/>
      <c r="M1004" s="73"/>
      <c r="N1004" s="74"/>
      <c r="O1004" s="75">
        <f>SUBTOTAL(9,O1005:O1010)</f>
        <v>3941.9999999999995</v>
      </c>
      <c r="P1004" s="76"/>
      <c r="Q1004" s="75">
        <f>SUBTOTAL(9,Q1005:Q1010)</f>
        <v>0</v>
      </c>
      <c r="R1004" s="74"/>
      <c r="S1004" s="75">
        <f>SUBTOTAL(9,S1005:S1010)</f>
        <v>0</v>
      </c>
      <c r="T1004" s="77"/>
      <c r="U1004" s="75">
        <f>SUBTOTAL(9,U1005:U1010)</f>
        <v>827.81999999999982</v>
      </c>
      <c r="V1004" s="75">
        <f>SUBTOTAL(9,V1005:V1010)</f>
        <v>4769.82</v>
      </c>
      <c r="W1004" s="78"/>
      <c r="Y1004" s="75">
        <f>SUBTOTAL(9,Y1005:Y1010)</f>
        <v>1</v>
      </c>
    </row>
    <row r="1005" spans="6:25" s="38" customFormat="1" ht="12" outlineLevel="2" x14ac:dyDescent="0.3">
      <c r="F1005" s="30">
        <v>162</v>
      </c>
      <c r="G1005" s="31" t="s">
        <v>0</v>
      </c>
      <c r="H1005" s="32" t="s">
        <v>384</v>
      </c>
      <c r="I1005" s="33" t="s">
        <v>1352</v>
      </c>
      <c r="J1005" s="31" t="s">
        <v>1</v>
      </c>
      <c r="K1005" s="34">
        <v>87.6</v>
      </c>
      <c r="L1005" s="35">
        <v>0</v>
      </c>
      <c r="M1005" s="34">
        <v>87.6</v>
      </c>
      <c r="N1005" s="36">
        <v>45</v>
      </c>
      <c r="O1005" s="37">
        <f>M1005*N1005</f>
        <v>3941.9999999999995</v>
      </c>
      <c r="P1005" s="37">
        <v>0</v>
      </c>
      <c r="Q1005" s="37">
        <f>M1005*P1005</f>
        <v>0</v>
      </c>
      <c r="R1005" s="37"/>
      <c r="S1005" s="37">
        <f>M1005*R1005</f>
        <v>0</v>
      </c>
      <c r="T1005" s="37">
        <v>21</v>
      </c>
      <c r="U1005" s="37">
        <f>O1005*T1005/100</f>
        <v>827.81999999999982</v>
      </c>
      <c r="V1005" s="37">
        <f>U1005+O1005</f>
        <v>4769.82</v>
      </c>
      <c r="W1005" s="37" t="s">
        <v>1318</v>
      </c>
      <c r="X1005" s="37"/>
      <c r="Y1005" s="37">
        <v>1</v>
      </c>
    </row>
    <row r="1006" spans="6:25" s="38" customFormat="1" ht="12" outlineLevel="2" x14ac:dyDescent="0.3">
      <c r="F1006" s="39"/>
      <c r="G1006" s="40"/>
      <c r="H1006" s="191" t="s">
        <v>230</v>
      </c>
      <c r="I1006" s="203"/>
      <c r="J1006" s="203"/>
      <c r="K1006" s="203"/>
      <c r="L1006" s="203"/>
      <c r="M1006" s="203"/>
      <c r="N1006" s="203"/>
      <c r="O1006" s="203"/>
      <c r="P1006" s="42"/>
      <c r="Q1006" s="43"/>
      <c r="R1006" s="42"/>
      <c r="S1006" s="43"/>
      <c r="T1006" s="44"/>
      <c r="U1006" s="44"/>
      <c r="V1006" s="44"/>
      <c r="W1006" s="45"/>
    </row>
    <row r="1007" spans="6:25" s="38" customFormat="1" ht="6" customHeight="1" outlineLevel="2" x14ac:dyDescent="0.3">
      <c r="F1007" s="39"/>
      <c r="G1007" s="40"/>
      <c r="H1007" s="41"/>
      <c r="I1007" s="46"/>
      <c r="J1007" s="46"/>
      <c r="K1007" s="46"/>
      <c r="L1007" s="46"/>
      <c r="M1007" s="46"/>
      <c r="N1007" s="46"/>
      <c r="O1007" s="46"/>
      <c r="P1007" s="42"/>
      <c r="Q1007" s="43"/>
      <c r="R1007" s="42"/>
      <c r="S1007" s="43"/>
      <c r="T1007" s="44"/>
      <c r="U1007" s="44"/>
      <c r="V1007" s="44"/>
      <c r="W1007" s="45"/>
    </row>
    <row r="1008" spans="6:25" s="47" customFormat="1" ht="10.5" outlineLevel="3" x14ac:dyDescent="0.25">
      <c r="F1008" s="48"/>
      <c r="G1008" s="49"/>
      <c r="H1008" s="50" t="str">
        <f>IF(AND(H1007&lt;&gt;"Výkaz výměr:",I1007=""),"Výkaz výměr:","")</f>
        <v>Výkaz výměr:</v>
      </c>
      <c r="I1008" s="51" t="s">
        <v>135</v>
      </c>
      <c r="J1008" s="52"/>
      <c r="K1008" s="53"/>
      <c r="L1008" s="54"/>
      <c r="M1008" s="55"/>
      <c r="N1008" s="56"/>
      <c r="O1008" s="57"/>
      <c r="P1008" s="58"/>
      <c r="Q1008" s="56"/>
      <c r="R1008" s="56"/>
      <c r="S1008" s="56"/>
      <c r="T1008" s="59" t="s">
        <v>3</v>
      </c>
      <c r="U1008" s="56"/>
      <c r="V1008" s="56"/>
      <c r="W1008" s="60"/>
    </row>
    <row r="1009" spans="6:25" s="47" customFormat="1" ht="10.5" outlineLevel="3" x14ac:dyDescent="0.25">
      <c r="F1009" s="48"/>
      <c r="G1009" s="49"/>
      <c r="H1009" s="50" t="str">
        <f>IF(AND(H1008&lt;&gt;"Výkaz výměr:",I1008=""),"Výkaz výměr:","")</f>
        <v/>
      </c>
      <c r="I1009" s="51" t="s">
        <v>722</v>
      </c>
      <c r="J1009" s="52"/>
      <c r="K1009" s="53"/>
      <c r="L1009" s="54"/>
      <c r="M1009" s="55">
        <v>87.6</v>
      </c>
      <c r="N1009" s="56"/>
      <c r="O1009" s="57"/>
      <c r="P1009" s="58"/>
      <c r="Q1009" s="56"/>
      <c r="R1009" s="56"/>
      <c r="S1009" s="56"/>
      <c r="T1009" s="59" t="s">
        <v>3</v>
      </c>
      <c r="U1009" s="56"/>
      <c r="V1009" s="56"/>
      <c r="W1009" s="60"/>
    </row>
    <row r="1010" spans="6:25" s="3" customFormat="1" ht="12.75" customHeight="1" outlineLevel="2" x14ac:dyDescent="0.25">
      <c r="F1010" s="9"/>
      <c r="G1010" s="10"/>
      <c r="H1010" s="10"/>
      <c r="I1010" s="11"/>
      <c r="J1010" s="10"/>
      <c r="K1010" s="12"/>
      <c r="L1010" s="13"/>
      <c r="M1010" s="12"/>
      <c r="N1010" s="13"/>
      <c r="O1010" s="14"/>
      <c r="P1010" s="15"/>
      <c r="Q1010" s="13"/>
      <c r="R1010" s="13"/>
      <c r="S1010" s="13"/>
      <c r="T1010" s="16" t="s">
        <v>3</v>
      </c>
      <c r="U1010" s="13"/>
      <c r="V1010" s="13"/>
      <c r="W1010" s="13"/>
    </row>
    <row r="1011" spans="6:25" s="69" customFormat="1" ht="16.5" customHeight="1" outlineLevel="1" x14ac:dyDescent="0.3">
      <c r="F1011" s="70"/>
      <c r="G1011" s="71"/>
      <c r="H1011" s="72"/>
      <c r="I1011" s="72" t="s">
        <v>1032</v>
      </c>
      <c r="J1011" s="71"/>
      <c r="K1011" s="73"/>
      <c r="L1011" s="74"/>
      <c r="M1011" s="73"/>
      <c r="N1011" s="74"/>
      <c r="O1011" s="75">
        <f>SUBTOTAL(9,O1012:O1017)</f>
        <v>11760</v>
      </c>
      <c r="P1011" s="76"/>
      <c r="Q1011" s="75">
        <f>SUBTOTAL(9,Q1012:Q1017)</f>
        <v>0.36</v>
      </c>
      <c r="R1011" s="74"/>
      <c r="S1011" s="75">
        <f>SUBTOTAL(9,S1012:S1017)</f>
        <v>0</v>
      </c>
      <c r="T1011" s="77"/>
      <c r="U1011" s="75">
        <f>SUBTOTAL(9,U1012:U1017)</f>
        <v>2469.6</v>
      </c>
      <c r="V1011" s="75">
        <f>SUBTOTAL(9,V1012:V1017)</f>
        <v>14229.6</v>
      </c>
      <c r="W1011" s="78"/>
      <c r="Y1011" s="75">
        <f>SUBTOTAL(9,Y1012:Y1017)</f>
        <v>1</v>
      </c>
    </row>
    <row r="1012" spans="6:25" s="38" customFormat="1" ht="24" outlineLevel="2" x14ac:dyDescent="0.3">
      <c r="F1012" s="30">
        <v>163</v>
      </c>
      <c r="G1012" s="31" t="s">
        <v>0</v>
      </c>
      <c r="H1012" s="32" t="s">
        <v>226</v>
      </c>
      <c r="I1012" s="33" t="s">
        <v>1369</v>
      </c>
      <c r="J1012" s="31" t="s">
        <v>16</v>
      </c>
      <c r="K1012" s="34">
        <v>15</v>
      </c>
      <c r="L1012" s="35">
        <v>0</v>
      </c>
      <c r="M1012" s="34">
        <v>15</v>
      </c>
      <c r="N1012" s="36">
        <v>784</v>
      </c>
      <c r="O1012" s="37">
        <f>M1012*N1012</f>
        <v>11760</v>
      </c>
      <c r="P1012" s="37">
        <v>2.4E-2</v>
      </c>
      <c r="Q1012" s="37">
        <f>M1012*P1012</f>
        <v>0.36</v>
      </c>
      <c r="R1012" s="37"/>
      <c r="S1012" s="37">
        <f>M1012*R1012</f>
        <v>0</v>
      </c>
      <c r="T1012" s="37">
        <v>21</v>
      </c>
      <c r="U1012" s="37">
        <f>O1012*T1012/100</f>
        <v>2469.6</v>
      </c>
      <c r="V1012" s="37">
        <f>U1012+O1012</f>
        <v>14229.6</v>
      </c>
      <c r="W1012" s="37"/>
      <c r="X1012" s="37"/>
      <c r="Y1012" s="37">
        <v>1</v>
      </c>
    </row>
    <row r="1013" spans="6:25" s="38" customFormat="1" ht="12" outlineLevel="2" x14ac:dyDescent="0.3">
      <c r="F1013" s="39"/>
      <c r="G1013" s="40"/>
      <c r="H1013" s="191" t="s">
        <v>230</v>
      </c>
      <c r="I1013" s="203"/>
      <c r="J1013" s="203"/>
      <c r="K1013" s="203"/>
      <c r="L1013" s="203"/>
      <c r="M1013" s="203"/>
      <c r="N1013" s="203"/>
      <c r="O1013" s="203"/>
      <c r="P1013" s="42"/>
      <c r="Q1013" s="43"/>
      <c r="R1013" s="42"/>
      <c r="S1013" s="43"/>
      <c r="T1013" s="44"/>
      <c r="U1013" s="44"/>
      <c r="V1013" s="44"/>
      <c r="W1013" s="45"/>
    </row>
    <row r="1014" spans="6:25" s="38" customFormat="1" ht="6" customHeight="1" outlineLevel="2" x14ac:dyDescent="0.3">
      <c r="F1014" s="39"/>
      <c r="G1014" s="40"/>
      <c r="H1014" s="41"/>
      <c r="I1014" s="46"/>
      <c r="J1014" s="46"/>
      <c r="K1014" s="46"/>
      <c r="L1014" s="46"/>
      <c r="M1014" s="46"/>
      <c r="N1014" s="46"/>
      <c r="O1014" s="46"/>
      <c r="P1014" s="42"/>
      <c r="Q1014" s="43"/>
      <c r="R1014" s="42"/>
      <c r="S1014" s="43"/>
      <c r="T1014" s="44"/>
      <c r="U1014" s="44"/>
      <c r="V1014" s="44"/>
      <c r="W1014" s="45"/>
    </row>
    <row r="1015" spans="6:25" s="47" customFormat="1" ht="10.5" outlineLevel="3" x14ac:dyDescent="0.25">
      <c r="F1015" s="48"/>
      <c r="G1015" s="49"/>
      <c r="H1015" s="50" t="str">
        <f>IF(AND(H1014&lt;&gt;"Výkaz výměr:",I1014=""),"Výkaz výměr:","")</f>
        <v>Výkaz výměr:</v>
      </c>
      <c r="I1015" s="51" t="s">
        <v>44</v>
      </c>
      <c r="J1015" s="52"/>
      <c r="K1015" s="53"/>
      <c r="L1015" s="54"/>
      <c r="M1015" s="55"/>
      <c r="N1015" s="56"/>
      <c r="O1015" s="57"/>
      <c r="P1015" s="58"/>
      <c r="Q1015" s="56"/>
      <c r="R1015" s="56"/>
      <c r="S1015" s="56"/>
      <c r="T1015" s="59" t="s">
        <v>3</v>
      </c>
      <c r="U1015" s="56"/>
      <c r="V1015" s="56"/>
      <c r="W1015" s="60"/>
    </row>
    <row r="1016" spans="6:25" s="47" customFormat="1" ht="10.5" outlineLevel="3" x14ac:dyDescent="0.25">
      <c r="F1016" s="48"/>
      <c r="G1016" s="49"/>
      <c r="H1016" s="50" t="str">
        <f>IF(AND(H1015&lt;&gt;"Výkaz výměr:",I1015=""),"Výkaz výměr:","")</f>
        <v/>
      </c>
      <c r="I1016" s="51" t="s">
        <v>579</v>
      </c>
      <c r="J1016" s="52"/>
      <c r="K1016" s="53"/>
      <c r="L1016" s="54"/>
      <c r="M1016" s="55">
        <v>15</v>
      </c>
      <c r="N1016" s="56"/>
      <c r="O1016" s="57"/>
      <c r="P1016" s="58"/>
      <c r="Q1016" s="56"/>
      <c r="R1016" s="56"/>
      <c r="S1016" s="56"/>
      <c r="T1016" s="59" t="s">
        <v>3</v>
      </c>
      <c r="U1016" s="56"/>
      <c r="V1016" s="56"/>
      <c r="W1016" s="60"/>
    </row>
    <row r="1017" spans="6:25" s="3" customFormat="1" ht="12.75" customHeight="1" outlineLevel="2" x14ac:dyDescent="0.25">
      <c r="F1017" s="9"/>
      <c r="G1017" s="10"/>
      <c r="H1017" s="10"/>
      <c r="I1017" s="11"/>
      <c r="J1017" s="10"/>
      <c r="K1017" s="12"/>
      <c r="L1017" s="13"/>
      <c r="M1017" s="12"/>
      <c r="N1017" s="13"/>
      <c r="O1017" s="14"/>
      <c r="P1017" s="15"/>
      <c r="Q1017" s="13"/>
      <c r="R1017" s="13"/>
      <c r="S1017" s="13"/>
      <c r="T1017" s="16" t="s">
        <v>3</v>
      </c>
      <c r="U1017" s="13"/>
      <c r="V1017" s="13"/>
      <c r="W1017" s="13"/>
    </row>
    <row r="1018" spans="6:25" s="69" customFormat="1" ht="16.5" customHeight="1" outlineLevel="1" x14ac:dyDescent="0.3">
      <c r="F1018" s="70"/>
      <c r="G1018" s="71"/>
      <c r="H1018" s="72"/>
      <c r="I1018" s="72" t="s">
        <v>725</v>
      </c>
      <c r="J1018" s="71"/>
      <c r="K1018" s="73"/>
      <c r="L1018" s="74"/>
      <c r="M1018" s="73"/>
      <c r="N1018" s="74"/>
      <c r="O1018" s="75">
        <f>SUBTOTAL(9,O1019:O1027)</f>
        <v>48887.28</v>
      </c>
      <c r="P1018" s="76"/>
      <c r="Q1018" s="75">
        <f>SUBTOTAL(9,Q1019:Q1027)</f>
        <v>0</v>
      </c>
      <c r="R1018" s="74"/>
      <c r="S1018" s="75">
        <f>SUBTOTAL(9,S1019:S1027)</f>
        <v>0</v>
      </c>
      <c r="T1018" s="77"/>
      <c r="U1018" s="75">
        <f>SUBTOTAL(9,U1019:U1027)</f>
        <v>10266.328799999999</v>
      </c>
      <c r="V1018" s="75">
        <f>SUBTOTAL(9,V1019:V1027)</f>
        <v>59153.608800000002</v>
      </c>
      <c r="W1018" s="78"/>
      <c r="Y1018" s="75">
        <f>SUBTOTAL(9,Y1019:Y1027)</f>
        <v>1</v>
      </c>
    </row>
    <row r="1019" spans="6:25" s="38" customFormat="1" ht="12" outlineLevel="2" x14ac:dyDescent="0.3">
      <c r="F1019" s="30">
        <v>164</v>
      </c>
      <c r="G1019" s="31" t="s">
        <v>0</v>
      </c>
      <c r="H1019" s="32" t="s">
        <v>330</v>
      </c>
      <c r="I1019" s="33" t="s">
        <v>1186</v>
      </c>
      <c r="J1019" s="31" t="s">
        <v>6</v>
      </c>
      <c r="K1019" s="34">
        <v>1253.52</v>
      </c>
      <c r="L1019" s="35">
        <v>0</v>
      </c>
      <c r="M1019" s="34">
        <v>1253.52</v>
      </c>
      <c r="N1019" s="36">
        <v>39</v>
      </c>
      <c r="O1019" s="37">
        <f>M1019*N1019</f>
        <v>48887.28</v>
      </c>
      <c r="P1019" s="37">
        <v>0</v>
      </c>
      <c r="Q1019" s="37">
        <f>M1019*P1019</f>
        <v>0</v>
      </c>
      <c r="R1019" s="37"/>
      <c r="S1019" s="37">
        <f>M1019*R1019</f>
        <v>0</v>
      </c>
      <c r="T1019" s="37">
        <v>21</v>
      </c>
      <c r="U1019" s="37">
        <f>O1019*T1019/100</f>
        <v>10266.328799999999</v>
      </c>
      <c r="V1019" s="37">
        <f>U1019+O1019</f>
        <v>59153.608800000002</v>
      </c>
      <c r="W1019" s="37"/>
      <c r="X1019" s="37"/>
      <c r="Y1019" s="37">
        <v>1</v>
      </c>
    </row>
    <row r="1020" spans="6:25" s="38" customFormat="1" ht="12" outlineLevel="2" x14ac:dyDescent="0.3">
      <c r="F1020" s="39"/>
      <c r="G1020" s="40"/>
      <c r="H1020" s="191" t="s">
        <v>230</v>
      </c>
      <c r="I1020" s="203"/>
      <c r="J1020" s="203"/>
      <c r="K1020" s="203"/>
      <c r="L1020" s="203"/>
      <c r="M1020" s="203"/>
      <c r="N1020" s="203"/>
      <c r="O1020" s="203"/>
      <c r="P1020" s="42"/>
      <c r="Q1020" s="43"/>
      <c r="R1020" s="42"/>
      <c r="S1020" s="43"/>
      <c r="T1020" s="44"/>
      <c r="U1020" s="44"/>
      <c r="V1020" s="44"/>
      <c r="W1020" s="45"/>
    </row>
    <row r="1021" spans="6:25" s="38" customFormat="1" ht="6" customHeight="1" outlineLevel="2" x14ac:dyDescent="0.3">
      <c r="F1021" s="39"/>
      <c r="G1021" s="40"/>
      <c r="H1021" s="41"/>
      <c r="I1021" s="46"/>
      <c r="J1021" s="46"/>
      <c r="K1021" s="46"/>
      <c r="L1021" s="46"/>
      <c r="M1021" s="46"/>
      <c r="N1021" s="46"/>
      <c r="O1021" s="46"/>
      <c r="P1021" s="42"/>
      <c r="Q1021" s="43"/>
      <c r="R1021" s="42"/>
      <c r="S1021" s="43"/>
      <c r="T1021" s="44"/>
      <c r="U1021" s="44"/>
      <c r="V1021" s="44"/>
      <c r="W1021" s="45"/>
    </row>
    <row r="1022" spans="6:25" s="47" customFormat="1" ht="10.5" outlineLevel="3" x14ac:dyDescent="0.25">
      <c r="F1022" s="48"/>
      <c r="G1022" s="49"/>
      <c r="H1022" s="50" t="str">
        <f>IF(AND(H1021&lt;&gt;"Výkaz výměr:",I1021=""),"Výkaz výměr:","")</f>
        <v>Výkaz výměr:</v>
      </c>
      <c r="I1022" s="51" t="s">
        <v>377</v>
      </c>
      <c r="J1022" s="52"/>
      <c r="K1022" s="53"/>
      <c r="L1022" s="54"/>
      <c r="M1022" s="55"/>
      <c r="N1022" s="56"/>
      <c r="O1022" s="57"/>
      <c r="P1022" s="58"/>
      <c r="Q1022" s="56"/>
      <c r="R1022" s="56"/>
      <c r="S1022" s="56"/>
      <c r="T1022" s="59" t="s">
        <v>3</v>
      </c>
      <c r="U1022" s="56"/>
      <c r="V1022" s="56"/>
      <c r="W1022" s="60"/>
    </row>
    <row r="1023" spans="6:25" s="47" customFormat="1" ht="10.5" outlineLevel="3" x14ac:dyDescent="0.25">
      <c r="F1023" s="48"/>
      <c r="G1023" s="49"/>
      <c r="H1023" s="50" t="str">
        <f>IF(AND(H1022&lt;&gt;"Výkaz výměr:",I1022=""),"Výkaz výměr:","")</f>
        <v/>
      </c>
      <c r="I1023" s="51" t="s">
        <v>981</v>
      </c>
      <c r="J1023" s="52"/>
      <c r="K1023" s="53"/>
      <c r="L1023" s="54"/>
      <c r="M1023" s="55"/>
      <c r="N1023" s="56"/>
      <c r="O1023" s="57"/>
      <c r="P1023" s="58"/>
      <c r="Q1023" s="56"/>
      <c r="R1023" s="56"/>
      <c r="S1023" s="56"/>
      <c r="T1023" s="59" t="s">
        <v>3</v>
      </c>
      <c r="U1023" s="56"/>
      <c r="V1023" s="56"/>
      <c r="W1023" s="60"/>
    </row>
    <row r="1024" spans="6:25" s="47" customFormat="1" ht="10.5" outlineLevel="3" x14ac:dyDescent="0.25">
      <c r="F1024" s="48"/>
      <c r="G1024" s="49"/>
      <c r="H1024" s="50" t="str">
        <f>IF(AND(H1023&lt;&gt;"Výkaz výměr:",I1023=""),"Výkaz výměr:","")</f>
        <v/>
      </c>
      <c r="I1024" s="51" t="s">
        <v>1194</v>
      </c>
      <c r="J1024" s="52"/>
      <c r="K1024" s="53"/>
      <c r="L1024" s="54"/>
      <c r="M1024" s="55"/>
      <c r="N1024" s="56"/>
      <c r="O1024" s="57"/>
      <c r="P1024" s="58"/>
      <c r="Q1024" s="56"/>
      <c r="R1024" s="56"/>
      <c r="S1024" s="56"/>
      <c r="T1024" s="59" t="s">
        <v>3</v>
      </c>
      <c r="U1024" s="56"/>
      <c r="V1024" s="56"/>
      <c r="W1024" s="60"/>
    </row>
    <row r="1025" spans="6:25" s="47" customFormat="1" ht="10.5" outlineLevel="3" x14ac:dyDescent="0.25">
      <c r="F1025" s="48"/>
      <c r="G1025" s="49"/>
      <c r="H1025" s="50" t="str">
        <f>IF(AND(H1024&lt;&gt;"Výkaz výměr:",I1024=""),"Výkaz výměr:","")</f>
        <v/>
      </c>
      <c r="I1025" s="51" t="s">
        <v>1010</v>
      </c>
      <c r="J1025" s="52"/>
      <c r="K1025" s="53"/>
      <c r="L1025" s="54"/>
      <c r="M1025" s="55"/>
      <c r="N1025" s="56"/>
      <c r="O1025" s="57"/>
      <c r="P1025" s="58"/>
      <c r="Q1025" s="56"/>
      <c r="R1025" s="56"/>
      <c r="S1025" s="56"/>
      <c r="T1025" s="59" t="s">
        <v>3</v>
      </c>
      <c r="U1025" s="56"/>
      <c r="V1025" s="56"/>
      <c r="W1025" s="60"/>
    </row>
    <row r="1026" spans="6:25" s="47" customFormat="1" ht="10.5" outlineLevel="3" x14ac:dyDescent="0.25">
      <c r="F1026" s="48"/>
      <c r="G1026" s="49"/>
      <c r="H1026" s="50" t="str">
        <f>IF(AND(H1025&lt;&gt;"Výkaz výměr:",I1025=""),"Výkaz výměr:","")</f>
        <v/>
      </c>
      <c r="I1026" s="51" t="s">
        <v>896</v>
      </c>
      <c r="J1026" s="52"/>
      <c r="K1026" s="53"/>
      <c r="L1026" s="54"/>
      <c r="M1026" s="55">
        <v>1253.52</v>
      </c>
      <c r="N1026" s="56"/>
      <c r="O1026" s="57"/>
      <c r="P1026" s="58"/>
      <c r="Q1026" s="56"/>
      <c r="R1026" s="56"/>
      <c r="S1026" s="56"/>
      <c r="T1026" s="59" t="s">
        <v>3</v>
      </c>
      <c r="U1026" s="56"/>
      <c r="V1026" s="56"/>
      <c r="W1026" s="60"/>
    </row>
    <row r="1027" spans="6:25" s="3" customFormat="1" ht="12.75" customHeight="1" outlineLevel="2" x14ac:dyDescent="0.25">
      <c r="F1027" s="9"/>
      <c r="G1027" s="10"/>
      <c r="H1027" s="10"/>
      <c r="I1027" s="11"/>
      <c r="J1027" s="10"/>
      <c r="K1027" s="12"/>
      <c r="L1027" s="13"/>
      <c r="M1027" s="12"/>
      <c r="N1027" s="13"/>
      <c r="O1027" s="14"/>
      <c r="P1027" s="15"/>
      <c r="Q1027" s="13"/>
      <c r="R1027" s="13"/>
      <c r="S1027" s="13"/>
      <c r="T1027" s="16" t="s">
        <v>3</v>
      </c>
      <c r="U1027" s="13"/>
      <c r="V1027" s="13"/>
      <c r="W1027" s="13"/>
    </row>
    <row r="1028" spans="6:25" s="69" customFormat="1" ht="16.5" customHeight="1" outlineLevel="1" x14ac:dyDescent="0.3">
      <c r="F1028" s="70"/>
      <c r="G1028" s="71"/>
      <c r="H1028" s="72"/>
      <c r="I1028" s="72" t="s">
        <v>998</v>
      </c>
      <c r="J1028" s="71"/>
      <c r="K1028" s="73"/>
      <c r="L1028" s="74"/>
      <c r="M1028" s="73"/>
      <c r="N1028" s="74"/>
      <c r="O1028" s="75">
        <f>SUBTOTAL(9,O1029:O1032)</f>
        <v>2000</v>
      </c>
      <c r="P1028" s="76"/>
      <c r="Q1028" s="75">
        <f>SUBTOTAL(9,Q1029:Q1032)</f>
        <v>0</v>
      </c>
      <c r="R1028" s="74"/>
      <c r="S1028" s="75">
        <f>SUBTOTAL(9,S1029:S1032)</f>
        <v>0</v>
      </c>
      <c r="T1028" s="77"/>
      <c r="U1028" s="75">
        <f>SUBTOTAL(9,U1029:U1032)</f>
        <v>420</v>
      </c>
      <c r="V1028" s="75">
        <f>SUBTOTAL(9,V1029:V1032)</f>
        <v>2420</v>
      </c>
      <c r="W1028" s="78"/>
      <c r="Y1028" s="75">
        <f>SUBTOTAL(9,Y1029:Y1032)</f>
        <v>1</v>
      </c>
    </row>
    <row r="1029" spans="6:25" s="38" customFormat="1" ht="12" outlineLevel="2" x14ac:dyDescent="0.3">
      <c r="F1029" s="30">
        <v>165</v>
      </c>
      <c r="G1029" s="31" t="s">
        <v>0</v>
      </c>
      <c r="H1029" s="32" t="s">
        <v>58</v>
      </c>
      <c r="I1029" s="33" t="s">
        <v>563</v>
      </c>
      <c r="J1029" s="31" t="s">
        <v>34</v>
      </c>
      <c r="K1029" s="34">
        <v>1</v>
      </c>
      <c r="L1029" s="35">
        <v>0</v>
      </c>
      <c r="M1029" s="34">
        <v>1</v>
      </c>
      <c r="N1029" s="36">
        <v>2000</v>
      </c>
      <c r="O1029" s="37">
        <f>M1029*N1029</f>
        <v>2000</v>
      </c>
      <c r="P1029" s="37">
        <v>0</v>
      </c>
      <c r="Q1029" s="37">
        <f>M1029*P1029</f>
        <v>0</v>
      </c>
      <c r="R1029" s="37"/>
      <c r="S1029" s="37">
        <f>M1029*R1029</f>
        <v>0</v>
      </c>
      <c r="T1029" s="37">
        <v>21</v>
      </c>
      <c r="U1029" s="37">
        <f>O1029*T1029/100</f>
        <v>420</v>
      </c>
      <c r="V1029" s="37">
        <f>U1029+O1029</f>
        <v>2420</v>
      </c>
      <c r="W1029" s="37"/>
      <c r="X1029" s="37"/>
      <c r="Y1029" s="37">
        <v>1</v>
      </c>
    </row>
    <row r="1030" spans="6:25" s="38" customFormat="1" ht="12" outlineLevel="2" x14ac:dyDescent="0.3">
      <c r="F1030" s="39"/>
      <c r="G1030" s="40"/>
      <c r="H1030" s="191" t="s">
        <v>230</v>
      </c>
      <c r="I1030" s="203"/>
      <c r="J1030" s="203"/>
      <c r="K1030" s="203"/>
      <c r="L1030" s="203"/>
      <c r="M1030" s="203"/>
      <c r="N1030" s="203"/>
      <c r="O1030" s="203"/>
      <c r="P1030" s="42"/>
      <c r="Q1030" s="43"/>
      <c r="R1030" s="42"/>
      <c r="S1030" s="43"/>
      <c r="T1030" s="44"/>
      <c r="U1030" s="44"/>
      <c r="V1030" s="44"/>
      <c r="W1030" s="45"/>
    </row>
    <row r="1031" spans="6:25" s="38" customFormat="1" ht="6" customHeight="1" outlineLevel="2" x14ac:dyDescent="0.3">
      <c r="F1031" s="39"/>
      <c r="G1031" s="40"/>
      <c r="H1031" s="41"/>
      <c r="I1031" s="46"/>
      <c r="J1031" s="46"/>
      <c r="K1031" s="46"/>
      <c r="L1031" s="46"/>
      <c r="M1031" s="46"/>
      <c r="N1031" s="46"/>
      <c r="O1031" s="46"/>
      <c r="P1031" s="42"/>
      <c r="Q1031" s="43"/>
      <c r="R1031" s="42"/>
      <c r="S1031" s="43"/>
      <c r="T1031" s="44"/>
      <c r="U1031" s="44"/>
      <c r="V1031" s="44"/>
      <c r="W1031" s="45"/>
    </row>
    <row r="1032" spans="6:25" s="3" customFormat="1" ht="12.75" customHeight="1" outlineLevel="2" x14ac:dyDescent="0.25">
      <c r="F1032" s="9"/>
      <c r="G1032" s="10"/>
      <c r="H1032" s="10"/>
      <c r="I1032" s="11"/>
      <c r="J1032" s="10"/>
      <c r="K1032" s="12"/>
      <c r="L1032" s="13"/>
      <c r="M1032" s="12"/>
      <c r="N1032" s="13"/>
      <c r="O1032" s="14"/>
      <c r="P1032" s="15"/>
      <c r="Q1032" s="13"/>
      <c r="R1032" s="13"/>
      <c r="S1032" s="13"/>
      <c r="T1032" s="16" t="s">
        <v>3</v>
      </c>
      <c r="U1032" s="13"/>
      <c r="V1032" s="13"/>
      <c r="W1032" s="13"/>
    </row>
    <row r="1033" spans="6:25" s="69" customFormat="1" ht="16.5" customHeight="1" outlineLevel="1" x14ac:dyDescent="0.3">
      <c r="F1033" s="70"/>
      <c r="G1033" s="71"/>
      <c r="H1033" s="72"/>
      <c r="I1033" s="72" t="s">
        <v>486</v>
      </c>
      <c r="J1033" s="71"/>
      <c r="K1033" s="73"/>
      <c r="L1033" s="74"/>
      <c r="M1033" s="73"/>
      <c r="N1033" s="74"/>
      <c r="O1033" s="75">
        <f>SUBTOTAL(9,O1034:O1039)</f>
        <v>139729.59</v>
      </c>
      <c r="P1033" s="76"/>
      <c r="Q1033" s="75">
        <f>SUBTOTAL(9,Q1034:Q1039)</f>
        <v>4.0540500000000002</v>
      </c>
      <c r="R1033" s="74"/>
      <c r="S1033" s="75">
        <f>SUBTOTAL(9,S1034:S1039)</f>
        <v>0</v>
      </c>
      <c r="T1033" s="77"/>
      <c r="U1033" s="75">
        <f>SUBTOTAL(9,U1034:U1039)</f>
        <v>29343.213900000002</v>
      </c>
      <c r="V1033" s="75">
        <f>SUBTOTAL(9,V1034:V1039)</f>
        <v>169072.8039</v>
      </c>
      <c r="W1033" s="78"/>
      <c r="Y1033" s="75">
        <f>SUBTOTAL(9,Y1034:Y1039)</f>
        <v>1</v>
      </c>
    </row>
    <row r="1034" spans="6:25" s="38" customFormat="1" ht="12" outlineLevel="2" x14ac:dyDescent="0.3">
      <c r="F1034" s="30">
        <v>166</v>
      </c>
      <c r="G1034" s="31" t="s">
        <v>0</v>
      </c>
      <c r="H1034" s="32" t="s">
        <v>170</v>
      </c>
      <c r="I1034" s="33" t="s">
        <v>537</v>
      </c>
      <c r="J1034" s="31" t="s">
        <v>13</v>
      </c>
      <c r="K1034" s="34">
        <v>30.03</v>
      </c>
      <c r="L1034" s="35">
        <v>0</v>
      </c>
      <c r="M1034" s="34">
        <v>30.03</v>
      </c>
      <c r="N1034" s="36">
        <v>4653</v>
      </c>
      <c r="O1034" s="37">
        <f>M1034*N1034</f>
        <v>139729.59</v>
      </c>
      <c r="P1034" s="37">
        <v>0.13500000000000001</v>
      </c>
      <c r="Q1034" s="37">
        <f>M1034*P1034</f>
        <v>4.0540500000000002</v>
      </c>
      <c r="R1034" s="37"/>
      <c r="S1034" s="37">
        <f>M1034*R1034</f>
        <v>0</v>
      </c>
      <c r="T1034" s="37">
        <v>21</v>
      </c>
      <c r="U1034" s="37">
        <f>O1034*T1034/100</f>
        <v>29343.213900000002</v>
      </c>
      <c r="V1034" s="37">
        <f>U1034+O1034</f>
        <v>169072.8039</v>
      </c>
      <c r="W1034" s="37" t="s">
        <v>1399</v>
      </c>
      <c r="X1034" s="37"/>
      <c r="Y1034" s="37">
        <v>1</v>
      </c>
    </row>
    <row r="1035" spans="6:25" s="38" customFormat="1" ht="12" outlineLevel="2" x14ac:dyDescent="0.3">
      <c r="F1035" s="39"/>
      <c r="G1035" s="40"/>
      <c r="H1035" s="191" t="s">
        <v>230</v>
      </c>
      <c r="I1035" s="203"/>
      <c r="J1035" s="203"/>
      <c r="K1035" s="203"/>
      <c r="L1035" s="203"/>
      <c r="M1035" s="203"/>
      <c r="N1035" s="203"/>
      <c r="O1035" s="203"/>
      <c r="P1035" s="42"/>
      <c r="Q1035" s="43"/>
      <c r="R1035" s="42"/>
      <c r="S1035" s="43"/>
      <c r="T1035" s="44"/>
      <c r="U1035" s="44"/>
      <c r="V1035" s="44"/>
      <c r="W1035" s="45"/>
    </row>
    <row r="1036" spans="6:25" s="38" customFormat="1" ht="6" customHeight="1" outlineLevel="2" x14ac:dyDescent="0.3">
      <c r="F1036" s="39"/>
      <c r="G1036" s="40"/>
      <c r="H1036" s="41"/>
      <c r="I1036" s="46"/>
      <c r="J1036" s="46"/>
      <c r="K1036" s="46"/>
      <c r="L1036" s="46"/>
      <c r="M1036" s="46"/>
      <c r="N1036" s="46"/>
      <c r="O1036" s="46"/>
      <c r="P1036" s="42"/>
      <c r="Q1036" s="43"/>
      <c r="R1036" s="42"/>
      <c r="S1036" s="43"/>
      <c r="T1036" s="44"/>
      <c r="U1036" s="44"/>
      <c r="V1036" s="44"/>
      <c r="W1036" s="45"/>
    </row>
    <row r="1037" spans="6:25" s="47" customFormat="1" ht="10.5" outlineLevel="3" x14ac:dyDescent="0.25">
      <c r="F1037" s="48"/>
      <c r="G1037" s="49"/>
      <c r="H1037" s="50" t="str">
        <f>IF(AND(H1036&lt;&gt;"Výkaz výměr:",I1036=""),"Výkaz výměr:","")</f>
        <v>Výkaz výměr:</v>
      </c>
      <c r="I1037" s="51" t="s">
        <v>550</v>
      </c>
      <c r="J1037" s="52"/>
      <c r="K1037" s="53"/>
      <c r="L1037" s="54"/>
      <c r="M1037" s="55"/>
      <c r="N1037" s="56"/>
      <c r="O1037" s="57"/>
      <c r="P1037" s="58"/>
      <c r="Q1037" s="56"/>
      <c r="R1037" s="56"/>
      <c r="S1037" s="56"/>
      <c r="T1037" s="59" t="s">
        <v>3</v>
      </c>
      <c r="U1037" s="56"/>
      <c r="V1037" s="56"/>
      <c r="W1037" s="60"/>
    </row>
    <row r="1038" spans="6:25" s="47" customFormat="1" ht="10.5" outlineLevel="3" x14ac:dyDescent="0.25">
      <c r="F1038" s="48"/>
      <c r="G1038" s="49"/>
      <c r="H1038" s="50" t="str">
        <f>IF(AND(H1037&lt;&gt;"Výkaz výměr:",I1037=""),"Výkaz výměr:","")</f>
        <v/>
      </c>
      <c r="I1038" s="51" t="s">
        <v>778</v>
      </c>
      <c r="J1038" s="52"/>
      <c r="K1038" s="53"/>
      <c r="L1038" s="54"/>
      <c r="M1038" s="55">
        <v>30.03</v>
      </c>
      <c r="N1038" s="56"/>
      <c r="O1038" s="57"/>
      <c r="P1038" s="58"/>
      <c r="Q1038" s="56"/>
      <c r="R1038" s="56"/>
      <c r="S1038" s="56"/>
      <c r="T1038" s="59" t="s">
        <v>3</v>
      </c>
      <c r="U1038" s="56"/>
      <c r="V1038" s="56"/>
      <c r="W1038" s="60"/>
    </row>
    <row r="1039" spans="6:25" s="3" customFormat="1" ht="12.75" customHeight="1" outlineLevel="2" x14ac:dyDescent="0.25">
      <c r="F1039" s="9"/>
      <c r="G1039" s="10"/>
      <c r="H1039" s="10"/>
      <c r="I1039" s="11"/>
      <c r="J1039" s="10"/>
      <c r="K1039" s="12"/>
      <c r="L1039" s="13"/>
      <c r="M1039" s="12"/>
      <c r="N1039" s="13"/>
      <c r="O1039" s="14"/>
      <c r="P1039" s="15"/>
      <c r="Q1039" s="13"/>
      <c r="R1039" s="13"/>
      <c r="S1039" s="13"/>
      <c r="T1039" s="16" t="s">
        <v>3</v>
      </c>
      <c r="U1039" s="13"/>
      <c r="V1039" s="13"/>
      <c r="W1039" s="13"/>
    </row>
    <row r="1040" spans="6:25" s="3" customFormat="1" ht="12.75" customHeight="1" outlineLevel="1" x14ac:dyDescent="0.25">
      <c r="F1040" s="9"/>
      <c r="G1040" s="10"/>
      <c r="H1040" s="10"/>
      <c r="I1040" s="11"/>
      <c r="J1040" s="10"/>
      <c r="K1040" s="12"/>
      <c r="L1040" s="13"/>
      <c r="M1040" s="12"/>
      <c r="N1040" s="13"/>
      <c r="O1040" s="14"/>
      <c r="P1040" s="15"/>
      <c r="Q1040" s="13"/>
      <c r="R1040" s="13"/>
      <c r="S1040" s="13"/>
      <c r="T1040" s="16" t="s">
        <v>3</v>
      </c>
      <c r="U1040" s="13"/>
      <c r="V1040" s="13"/>
      <c r="W1040" s="13"/>
    </row>
    <row r="1041" spans="6:25" s="79" customFormat="1" ht="18.75" customHeight="1" x14ac:dyDescent="0.3">
      <c r="F1041" s="80"/>
      <c r="G1041" s="81"/>
      <c r="H1041" s="82"/>
      <c r="I1041" s="82" t="s">
        <v>923</v>
      </c>
      <c r="J1041" s="81"/>
      <c r="K1041" s="83"/>
      <c r="L1041" s="84"/>
      <c r="M1041" s="83"/>
      <c r="N1041" s="84"/>
      <c r="O1041" s="85">
        <f>SUBTOTAL(9,O1042:O1952)</f>
        <v>2139302.9442000003</v>
      </c>
      <c r="P1041" s="86"/>
      <c r="Q1041" s="85">
        <f>SUBTOTAL(9,Q1042:Q1952)</f>
        <v>1391.5176407199997</v>
      </c>
      <c r="R1041" s="84"/>
      <c r="S1041" s="85">
        <f>SUBTOTAL(9,S1042:S1952)</f>
        <v>0</v>
      </c>
      <c r="T1041" s="87"/>
      <c r="U1041" s="85">
        <f>SUBTOTAL(9,U1042:U1952)</f>
        <v>449253.61828199995</v>
      </c>
      <c r="V1041" s="85">
        <f>SUBTOTAL(9,V1042:V1952)</f>
        <v>2588556.5624820008</v>
      </c>
      <c r="W1041" s="88"/>
      <c r="Y1041" s="85">
        <f>SUBTOTAL(9,Y1042:Y1952)</f>
        <v>139</v>
      </c>
    </row>
    <row r="1042" spans="6:25" s="69" customFormat="1" ht="16.5" customHeight="1" outlineLevel="1" x14ac:dyDescent="0.3">
      <c r="F1042" s="70"/>
      <c r="G1042" s="71"/>
      <c r="H1042" s="72"/>
      <c r="I1042" s="72" t="s">
        <v>995</v>
      </c>
      <c r="J1042" s="71"/>
      <c r="K1042" s="73"/>
      <c r="L1042" s="74"/>
      <c r="M1042" s="73"/>
      <c r="N1042" s="74"/>
      <c r="O1042" s="75">
        <f>SUBTOTAL(9,O1043:O1166)</f>
        <v>130135.201</v>
      </c>
      <c r="P1042" s="76"/>
      <c r="Q1042" s="75">
        <f>SUBTOTAL(9,Q1043:Q1166)</f>
        <v>64.314899999999994</v>
      </c>
      <c r="R1042" s="74"/>
      <c r="S1042" s="75">
        <f>SUBTOTAL(9,S1043:S1166)</f>
        <v>0</v>
      </c>
      <c r="T1042" s="77"/>
      <c r="U1042" s="75">
        <f>SUBTOTAL(9,U1043:U1166)</f>
        <v>27328.392210000002</v>
      </c>
      <c r="V1042" s="75">
        <f>SUBTOTAL(9,V1043:V1166)</f>
        <v>157463.59321000002</v>
      </c>
      <c r="W1042" s="78"/>
      <c r="Y1042" s="75">
        <f>SUBTOTAL(9,Y1043:Y1166)</f>
        <v>23</v>
      </c>
    </row>
    <row r="1043" spans="6:25" s="38" customFormat="1" ht="12" outlineLevel="2" x14ac:dyDescent="0.3">
      <c r="F1043" s="30">
        <v>167</v>
      </c>
      <c r="G1043" s="31" t="s">
        <v>0</v>
      </c>
      <c r="H1043" s="32" t="s">
        <v>322</v>
      </c>
      <c r="I1043" s="33" t="s">
        <v>1217</v>
      </c>
      <c r="J1043" s="31" t="s">
        <v>13</v>
      </c>
      <c r="K1043" s="34">
        <v>80</v>
      </c>
      <c r="L1043" s="35">
        <v>0</v>
      </c>
      <c r="M1043" s="34">
        <v>80</v>
      </c>
      <c r="N1043" s="36">
        <v>27.4</v>
      </c>
      <c r="O1043" s="37">
        <f>M1043*N1043</f>
        <v>2192</v>
      </c>
      <c r="P1043" s="37">
        <v>0</v>
      </c>
      <c r="Q1043" s="37">
        <f>M1043*P1043</f>
        <v>0</v>
      </c>
      <c r="R1043" s="37"/>
      <c r="S1043" s="37">
        <f>M1043*R1043</f>
        <v>0</v>
      </c>
      <c r="T1043" s="37">
        <v>21</v>
      </c>
      <c r="U1043" s="37">
        <f>O1043*T1043/100</f>
        <v>460.32</v>
      </c>
      <c r="V1043" s="37">
        <f>U1043+O1043</f>
        <v>2652.32</v>
      </c>
      <c r="W1043" s="37"/>
      <c r="X1043" s="37"/>
      <c r="Y1043" s="37">
        <v>1</v>
      </c>
    </row>
    <row r="1044" spans="6:25" s="38" customFormat="1" ht="12" outlineLevel="2" x14ac:dyDescent="0.3">
      <c r="F1044" s="39"/>
      <c r="G1044" s="40"/>
      <c r="H1044" s="191" t="s">
        <v>230</v>
      </c>
      <c r="I1044" s="203"/>
      <c r="J1044" s="203"/>
      <c r="K1044" s="203"/>
      <c r="L1044" s="203"/>
      <c r="M1044" s="203"/>
      <c r="N1044" s="203"/>
      <c r="O1044" s="203"/>
      <c r="P1044" s="42"/>
      <c r="Q1044" s="43"/>
      <c r="R1044" s="42"/>
      <c r="S1044" s="43"/>
      <c r="T1044" s="44"/>
      <c r="U1044" s="44"/>
      <c r="V1044" s="44"/>
      <c r="W1044" s="45"/>
    </row>
    <row r="1045" spans="6:25" s="38" customFormat="1" ht="6" customHeight="1" outlineLevel="2" x14ac:dyDescent="0.3">
      <c r="F1045" s="39"/>
      <c r="G1045" s="40"/>
      <c r="H1045" s="41"/>
      <c r="I1045" s="46"/>
      <c r="J1045" s="46"/>
      <c r="K1045" s="46"/>
      <c r="L1045" s="46"/>
      <c r="M1045" s="46"/>
      <c r="N1045" s="46"/>
      <c r="O1045" s="46"/>
      <c r="P1045" s="42"/>
      <c r="Q1045" s="43"/>
      <c r="R1045" s="42"/>
      <c r="S1045" s="43"/>
      <c r="T1045" s="44"/>
      <c r="U1045" s="44"/>
      <c r="V1045" s="44"/>
      <c r="W1045" s="45"/>
    </row>
    <row r="1046" spans="6:25" s="47" customFormat="1" ht="10.5" outlineLevel="3" x14ac:dyDescent="0.25">
      <c r="F1046" s="48"/>
      <c r="G1046" s="49"/>
      <c r="H1046" s="50" t="str">
        <f>IF(AND(H1045&lt;&gt;"Výkaz výměr:",I1045=""),"Výkaz výměr:","")</f>
        <v>Výkaz výměr:</v>
      </c>
      <c r="I1046" s="51" t="s">
        <v>732</v>
      </c>
      <c r="J1046" s="52"/>
      <c r="K1046" s="53"/>
      <c r="L1046" s="54"/>
      <c r="M1046" s="55"/>
      <c r="N1046" s="56"/>
      <c r="O1046" s="57"/>
      <c r="P1046" s="58"/>
      <c r="Q1046" s="56"/>
      <c r="R1046" s="56"/>
      <c r="S1046" s="56"/>
      <c r="T1046" s="59" t="s">
        <v>3</v>
      </c>
      <c r="U1046" s="56"/>
      <c r="V1046" s="56"/>
      <c r="W1046" s="60"/>
    </row>
    <row r="1047" spans="6:25" s="47" customFormat="1" ht="10.5" outlineLevel="3" x14ac:dyDescent="0.25">
      <c r="F1047" s="48"/>
      <c r="G1047" s="49"/>
      <c r="H1047" s="50" t="str">
        <f>IF(AND(H1046&lt;&gt;"Výkaz výměr:",I1046=""),"Výkaz výměr:","")</f>
        <v/>
      </c>
      <c r="I1047" s="51" t="s">
        <v>1286</v>
      </c>
      <c r="J1047" s="52"/>
      <c r="K1047" s="53"/>
      <c r="L1047" s="54"/>
      <c r="M1047" s="55"/>
      <c r="N1047" s="56"/>
      <c r="O1047" s="57"/>
      <c r="P1047" s="58"/>
      <c r="Q1047" s="56"/>
      <c r="R1047" s="56"/>
      <c r="S1047" s="56"/>
      <c r="T1047" s="59" t="s">
        <v>3</v>
      </c>
      <c r="U1047" s="56"/>
      <c r="V1047" s="56"/>
      <c r="W1047" s="60"/>
    </row>
    <row r="1048" spans="6:25" s="47" customFormat="1" ht="10.5" outlineLevel="3" x14ac:dyDescent="0.25">
      <c r="F1048" s="48"/>
      <c r="G1048" s="49"/>
      <c r="H1048" s="50" t="str">
        <f>IF(AND(H1047&lt;&gt;"Výkaz výměr:",I1047=""),"Výkaz výměr:","")</f>
        <v/>
      </c>
      <c r="I1048" s="51" t="s">
        <v>603</v>
      </c>
      <c r="J1048" s="52"/>
      <c r="K1048" s="53"/>
      <c r="L1048" s="54"/>
      <c r="M1048" s="55">
        <v>80</v>
      </c>
      <c r="N1048" s="56"/>
      <c r="O1048" s="57"/>
      <c r="P1048" s="58"/>
      <c r="Q1048" s="56"/>
      <c r="R1048" s="56"/>
      <c r="S1048" s="56"/>
      <c r="T1048" s="59" t="s">
        <v>3</v>
      </c>
      <c r="U1048" s="56"/>
      <c r="V1048" s="56"/>
      <c r="W1048" s="60"/>
    </row>
    <row r="1049" spans="6:25" s="38" customFormat="1" ht="12" outlineLevel="2" x14ac:dyDescent="0.3">
      <c r="F1049" s="30">
        <v>168</v>
      </c>
      <c r="G1049" s="31" t="s">
        <v>0</v>
      </c>
      <c r="H1049" s="32" t="s">
        <v>239</v>
      </c>
      <c r="I1049" s="33" t="s">
        <v>1222</v>
      </c>
      <c r="J1049" s="31" t="s">
        <v>13</v>
      </c>
      <c r="K1049" s="34">
        <v>1239</v>
      </c>
      <c r="L1049" s="35">
        <v>0</v>
      </c>
      <c r="M1049" s="34">
        <v>1239</v>
      </c>
      <c r="N1049" s="36">
        <v>49.7</v>
      </c>
      <c r="O1049" s="37">
        <f>M1049*N1049</f>
        <v>61578.3</v>
      </c>
      <c r="P1049" s="37">
        <v>0</v>
      </c>
      <c r="Q1049" s="37">
        <f>M1049*P1049</f>
        <v>0</v>
      </c>
      <c r="R1049" s="37"/>
      <c r="S1049" s="37">
        <f>M1049*R1049</f>
        <v>0</v>
      </c>
      <c r="T1049" s="37">
        <v>21</v>
      </c>
      <c r="U1049" s="37">
        <f>O1049*T1049/100</f>
        <v>12931.443000000001</v>
      </c>
      <c r="V1049" s="37">
        <f>U1049+O1049</f>
        <v>74509.743000000002</v>
      </c>
      <c r="W1049" s="37"/>
      <c r="X1049" s="37"/>
      <c r="Y1049" s="37">
        <v>1</v>
      </c>
    </row>
    <row r="1050" spans="6:25" s="38" customFormat="1" ht="12" outlineLevel="2" x14ac:dyDescent="0.3">
      <c r="F1050" s="39"/>
      <c r="G1050" s="40"/>
      <c r="H1050" s="191" t="s">
        <v>230</v>
      </c>
      <c r="I1050" s="203"/>
      <c r="J1050" s="203"/>
      <c r="K1050" s="203"/>
      <c r="L1050" s="203"/>
      <c r="M1050" s="203"/>
      <c r="N1050" s="203"/>
      <c r="O1050" s="203"/>
      <c r="P1050" s="42"/>
      <c r="Q1050" s="43"/>
      <c r="R1050" s="42"/>
      <c r="S1050" s="43"/>
      <c r="T1050" s="44"/>
      <c r="U1050" s="44"/>
      <c r="V1050" s="44"/>
      <c r="W1050" s="45"/>
    </row>
    <row r="1051" spans="6:25" s="38" customFormat="1" ht="6" customHeight="1" outlineLevel="2" x14ac:dyDescent="0.3">
      <c r="F1051" s="39"/>
      <c r="G1051" s="40"/>
      <c r="H1051" s="41"/>
      <c r="I1051" s="46"/>
      <c r="J1051" s="46"/>
      <c r="K1051" s="46"/>
      <c r="L1051" s="46"/>
      <c r="M1051" s="46"/>
      <c r="N1051" s="46"/>
      <c r="O1051" s="46"/>
      <c r="P1051" s="42"/>
      <c r="Q1051" s="43"/>
      <c r="R1051" s="42"/>
      <c r="S1051" s="43"/>
      <c r="T1051" s="44"/>
      <c r="U1051" s="44"/>
      <c r="V1051" s="44"/>
      <c r="W1051" s="45"/>
    </row>
    <row r="1052" spans="6:25" s="47" customFormat="1" ht="10.5" outlineLevel="3" x14ac:dyDescent="0.25">
      <c r="F1052" s="48"/>
      <c r="G1052" s="49"/>
      <c r="H1052" s="50" t="str">
        <f>IF(AND(H1051&lt;&gt;"Výkaz výměr:",I1051=""),"Výkaz výměr:","")</f>
        <v>Výkaz výměr:</v>
      </c>
      <c r="I1052" s="51" t="s">
        <v>127</v>
      </c>
      <c r="J1052" s="52"/>
      <c r="K1052" s="53"/>
      <c r="L1052" s="54"/>
      <c r="M1052" s="55"/>
      <c r="N1052" s="56"/>
      <c r="O1052" s="57"/>
      <c r="P1052" s="58"/>
      <c r="Q1052" s="56"/>
      <c r="R1052" s="56"/>
      <c r="S1052" s="56"/>
      <c r="T1052" s="59" t="s">
        <v>3</v>
      </c>
      <c r="U1052" s="56"/>
      <c r="V1052" s="56"/>
      <c r="W1052" s="60"/>
    </row>
    <row r="1053" spans="6:25" s="47" customFormat="1" ht="10.5" outlineLevel="3" x14ac:dyDescent="0.25">
      <c r="F1053" s="48"/>
      <c r="G1053" s="49"/>
      <c r="H1053" s="50" t="str">
        <f>IF(AND(H1052&lt;&gt;"Výkaz výměr:",I1052=""),"Výkaz výměr:","")</f>
        <v/>
      </c>
      <c r="I1053" s="51" t="s">
        <v>698</v>
      </c>
      <c r="J1053" s="52"/>
      <c r="K1053" s="53"/>
      <c r="L1053" s="54"/>
      <c r="M1053" s="55">
        <v>1422</v>
      </c>
      <c r="N1053" s="56"/>
      <c r="O1053" s="57"/>
      <c r="P1053" s="58"/>
      <c r="Q1053" s="56"/>
      <c r="R1053" s="56"/>
      <c r="S1053" s="56"/>
      <c r="T1053" s="59" t="s">
        <v>3</v>
      </c>
      <c r="U1053" s="56"/>
      <c r="V1053" s="56"/>
      <c r="W1053" s="60"/>
    </row>
    <row r="1054" spans="6:25" s="47" customFormat="1" ht="10.5" outlineLevel="3" x14ac:dyDescent="0.25">
      <c r="F1054" s="48"/>
      <c r="G1054" s="49"/>
      <c r="H1054" s="50" t="str">
        <f>IF(AND(H1053&lt;&gt;"Výkaz výměr:",I1053=""),"Výkaz výměr:","")</f>
        <v/>
      </c>
      <c r="I1054" s="51" t="s">
        <v>1152</v>
      </c>
      <c r="J1054" s="52"/>
      <c r="K1054" s="53"/>
      <c r="L1054" s="54"/>
      <c r="M1054" s="55">
        <v>-183</v>
      </c>
      <c r="N1054" s="56"/>
      <c r="O1054" s="57"/>
      <c r="P1054" s="58"/>
      <c r="Q1054" s="56"/>
      <c r="R1054" s="56"/>
      <c r="S1054" s="56"/>
      <c r="T1054" s="59" t="s">
        <v>3</v>
      </c>
      <c r="U1054" s="56"/>
      <c r="V1054" s="56"/>
      <c r="W1054" s="60"/>
    </row>
    <row r="1055" spans="6:25" s="38" customFormat="1" ht="12" outlineLevel="2" x14ac:dyDescent="0.3">
      <c r="F1055" s="30">
        <v>169</v>
      </c>
      <c r="G1055" s="31" t="s">
        <v>0</v>
      </c>
      <c r="H1055" s="32" t="s">
        <v>385</v>
      </c>
      <c r="I1055" s="33" t="s">
        <v>1303</v>
      </c>
      <c r="J1055" s="31" t="s">
        <v>1</v>
      </c>
      <c r="K1055" s="34">
        <v>7.4</v>
      </c>
      <c r="L1055" s="35">
        <v>0</v>
      </c>
      <c r="M1055" s="34">
        <v>7.4</v>
      </c>
      <c r="N1055" s="36">
        <v>318</v>
      </c>
      <c r="O1055" s="37">
        <f>M1055*N1055</f>
        <v>2353.2000000000003</v>
      </c>
      <c r="P1055" s="37">
        <v>9.2999999999999999E-2</v>
      </c>
      <c r="Q1055" s="37">
        <f>M1055*P1055</f>
        <v>0.68820000000000003</v>
      </c>
      <c r="R1055" s="37"/>
      <c r="S1055" s="37">
        <f>M1055*R1055</f>
        <v>0</v>
      </c>
      <c r="T1055" s="37">
        <v>21</v>
      </c>
      <c r="U1055" s="37">
        <f>O1055*T1055/100</f>
        <v>494.17200000000003</v>
      </c>
      <c r="V1055" s="37">
        <f>U1055+O1055</f>
        <v>2847.3720000000003</v>
      </c>
      <c r="W1055" s="37"/>
      <c r="X1055" s="37"/>
      <c r="Y1055" s="37">
        <v>1</v>
      </c>
    </row>
    <row r="1056" spans="6:25" s="38" customFormat="1" ht="12" outlineLevel="2" x14ac:dyDescent="0.3">
      <c r="F1056" s="39"/>
      <c r="G1056" s="40"/>
      <c r="H1056" s="191" t="s">
        <v>230</v>
      </c>
      <c r="I1056" s="203"/>
      <c r="J1056" s="203"/>
      <c r="K1056" s="203"/>
      <c r="L1056" s="203"/>
      <c r="M1056" s="203"/>
      <c r="N1056" s="203"/>
      <c r="O1056" s="203"/>
      <c r="P1056" s="42"/>
      <c r="Q1056" s="43"/>
      <c r="R1056" s="42"/>
      <c r="S1056" s="43"/>
      <c r="T1056" s="44"/>
      <c r="U1056" s="44"/>
      <c r="V1056" s="44"/>
      <c r="W1056" s="45"/>
    </row>
    <row r="1057" spans="6:25" s="38" customFormat="1" ht="6" customHeight="1" outlineLevel="2" x14ac:dyDescent="0.3">
      <c r="F1057" s="39"/>
      <c r="G1057" s="40"/>
      <c r="H1057" s="41"/>
      <c r="I1057" s="46"/>
      <c r="J1057" s="46"/>
      <c r="K1057" s="46"/>
      <c r="L1057" s="46"/>
      <c r="M1057" s="46"/>
      <c r="N1057" s="46"/>
      <c r="O1057" s="46"/>
      <c r="P1057" s="42"/>
      <c r="Q1057" s="43"/>
      <c r="R1057" s="42"/>
      <c r="S1057" s="43"/>
      <c r="T1057" s="44"/>
      <c r="U1057" s="44"/>
      <c r="V1057" s="44"/>
      <c r="W1057" s="45"/>
    </row>
    <row r="1058" spans="6:25" s="47" customFormat="1" ht="10.5" outlineLevel="3" x14ac:dyDescent="0.25">
      <c r="F1058" s="48"/>
      <c r="G1058" s="49"/>
      <c r="H1058" s="50" t="str">
        <f>IF(AND(H1057&lt;&gt;"Výkaz výměr:",I1057=""),"Výkaz výměr:","")</f>
        <v>Výkaz výměr:</v>
      </c>
      <c r="I1058" s="51" t="s">
        <v>1192</v>
      </c>
      <c r="J1058" s="52"/>
      <c r="K1058" s="53"/>
      <c r="L1058" s="54"/>
      <c r="M1058" s="55"/>
      <c r="N1058" s="56"/>
      <c r="O1058" s="57"/>
      <c r="P1058" s="58"/>
      <c r="Q1058" s="56"/>
      <c r="R1058" s="56"/>
      <c r="S1058" s="56"/>
      <c r="T1058" s="59" t="s">
        <v>3</v>
      </c>
      <c r="U1058" s="56"/>
      <c r="V1058" s="56"/>
      <c r="W1058" s="60"/>
    </row>
    <row r="1059" spans="6:25" s="47" customFormat="1" ht="10.5" outlineLevel="3" x14ac:dyDescent="0.25">
      <c r="F1059" s="48"/>
      <c r="G1059" s="49"/>
      <c r="H1059" s="50" t="str">
        <f>IF(AND(H1058&lt;&gt;"Výkaz výměr:",I1058=""),"Výkaz výměr:","")</f>
        <v/>
      </c>
      <c r="I1059" s="51" t="s">
        <v>660</v>
      </c>
      <c r="J1059" s="52"/>
      <c r="K1059" s="53"/>
      <c r="L1059" s="54"/>
      <c r="M1059" s="55">
        <v>7.4</v>
      </c>
      <c r="N1059" s="56"/>
      <c r="O1059" s="57"/>
      <c r="P1059" s="58"/>
      <c r="Q1059" s="56"/>
      <c r="R1059" s="56"/>
      <c r="S1059" s="56"/>
      <c r="T1059" s="59" t="s">
        <v>3</v>
      </c>
      <c r="U1059" s="56"/>
      <c r="V1059" s="56"/>
      <c r="W1059" s="60"/>
    </row>
    <row r="1060" spans="6:25" s="38" customFormat="1" ht="12" outlineLevel="2" x14ac:dyDescent="0.3">
      <c r="F1060" s="30">
        <v>170</v>
      </c>
      <c r="G1060" s="31" t="s">
        <v>0</v>
      </c>
      <c r="H1060" s="32" t="s">
        <v>243</v>
      </c>
      <c r="I1060" s="33" t="s">
        <v>1327</v>
      </c>
      <c r="J1060" s="31" t="s">
        <v>13</v>
      </c>
      <c r="K1060" s="34">
        <v>75</v>
      </c>
      <c r="L1060" s="35">
        <v>0</v>
      </c>
      <c r="M1060" s="34">
        <v>75</v>
      </c>
      <c r="N1060" s="36">
        <v>54.7</v>
      </c>
      <c r="O1060" s="37">
        <f>M1060*N1060</f>
        <v>4102.5</v>
      </c>
      <c r="P1060" s="37">
        <v>0.22500000000000001</v>
      </c>
      <c r="Q1060" s="37">
        <f>M1060*P1060</f>
        <v>16.875</v>
      </c>
      <c r="R1060" s="37"/>
      <c r="S1060" s="37">
        <f>M1060*R1060</f>
        <v>0</v>
      </c>
      <c r="T1060" s="37">
        <v>21</v>
      </c>
      <c r="U1060" s="37">
        <f>O1060*T1060/100</f>
        <v>861.52499999999998</v>
      </c>
      <c r="V1060" s="37">
        <f>U1060+O1060</f>
        <v>4964.0249999999996</v>
      </c>
      <c r="W1060" s="37"/>
      <c r="X1060" s="37"/>
      <c r="Y1060" s="37">
        <v>1</v>
      </c>
    </row>
    <row r="1061" spans="6:25" s="38" customFormat="1" ht="12" outlineLevel="2" x14ac:dyDescent="0.3">
      <c r="F1061" s="39"/>
      <c r="G1061" s="40"/>
      <c r="H1061" s="191" t="s">
        <v>230</v>
      </c>
      <c r="I1061" s="203"/>
      <c r="J1061" s="203"/>
      <c r="K1061" s="203"/>
      <c r="L1061" s="203"/>
      <c r="M1061" s="203"/>
      <c r="N1061" s="203"/>
      <c r="O1061" s="203"/>
      <c r="P1061" s="42"/>
      <c r="Q1061" s="43"/>
      <c r="R1061" s="42"/>
      <c r="S1061" s="43"/>
      <c r="T1061" s="44"/>
      <c r="U1061" s="44"/>
      <c r="V1061" s="44"/>
      <c r="W1061" s="45"/>
    </row>
    <row r="1062" spans="6:25" s="38" customFormat="1" ht="6" customHeight="1" outlineLevel="2" x14ac:dyDescent="0.3">
      <c r="F1062" s="39"/>
      <c r="G1062" s="40"/>
      <c r="H1062" s="41"/>
      <c r="I1062" s="46"/>
      <c r="J1062" s="46"/>
      <c r="K1062" s="46"/>
      <c r="L1062" s="46"/>
      <c r="M1062" s="46"/>
      <c r="N1062" s="46"/>
      <c r="O1062" s="46"/>
      <c r="P1062" s="42"/>
      <c r="Q1062" s="43"/>
      <c r="R1062" s="42"/>
      <c r="S1062" s="43"/>
      <c r="T1062" s="44"/>
      <c r="U1062" s="44"/>
      <c r="V1062" s="44"/>
      <c r="W1062" s="45"/>
    </row>
    <row r="1063" spans="6:25" s="47" customFormat="1" ht="10.5" outlineLevel="3" x14ac:dyDescent="0.25">
      <c r="F1063" s="48"/>
      <c r="G1063" s="49"/>
      <c r="H1063" s="50" t="str">
        <f>IF(AND(H1062&lt;&gt;"Výkaz výměr:",I1062=""),"Výkaz výměr:","")</f>
        <v>Výkaz výměr:</v>
      </c>
      <c r="I1063" s="51" t="s">
        <v>734</v>
      </c>
      <c r="J1063" s="52"/>
      <c r="K1063" s="53"/>
      <c r="L1063" s="54"/>
      <c r="M1063" s="55"/>
      <c r="N1063" s="56"/>
      <c r="O1063" s="57"/>
      <c r="P1063" s="58"/>
      <c r="Q1063" s="56"/>
      <c r="R1063" s="56"/>
      <c r="S1063" s="56"/>
      <c r="T1063" s="59" t="s">
        <v>3</v>
      </c>
      <c r="U1063" s="56"/>
      <c r="V1063" s="56"/>
      <c r="W1063" s="60"/>
    </row>
    <row r="1064" spans="6:25" s="47" customFormat="1" ht="10.5" outlineLevel="3" x14ac:dyDescent="0.25">
      <c r="F1064" s="48"/>
      <c r="G1064" s="49"/>
      <c r="H1064" s="50" t="str">
        <f>IF(AND(H1063&lt;&gt;"Výkaz výměr:",I1063=""),"Výkaz výměr:","")</f>
        <v/>
      </c>
      <c r="I1064" s="51" t="s">
        <v>601</v>
      </c>
      <c r="J1064" s="52"/>
      <c r="K1064" s="53"/>
      <c r="L1064" s="54"/>
      <c r="M1064" s="55">
        <v>75</v>
      </c>
      <c r="N1064" s="56"/>
      <c r="O1064" s="57"/>
      <c r="P1064" s="58"/>
      <c r="Q1064" s="56"/>
      <c r="R1064" s="56"/>
      <c r="S1064" s="56"/>
      <c r="T1064" s="59" t="s">
        <v>3</v>
      </c>
      <c r="U1064" s="56"/>
      <c r="V1064" s="56"/>
      <c r="W1064" s="60"/>
    </row>
    <row r="1065" spans="6:25" s="38" customFormat="1" ht="12" outlineLevel="2" x14ac:dyDescent="0.3">
      <c r="F1065" s="30">
        <v>171</v>
      </c>
      <c r="G1065" s="31" t="s">
        <v>0</v>
      </c>
      <c r="H1065" s="32" t="s">
        <v>242</v>
      </c>
      <c r="I1065" s="33" t="s">
        <v>1329</v>
      </c>
      <c r="J1065" s="31" t="s">
        <v>13</v>
      </c>
      <c r="K1065" s="34">
        <v>5</v>
      </c>
      <c r="L1065" s="35">
        <v>0</v>
      </c>
      <c r="M1065" s="34">
        <v>5</v>
      </c>
      <c r="N1065" s="36">
        <v>41.9</v>
      </c>
      <c r="O1065" s="37">
        <f>M1065*N1065</f>
        <v>209.5</v>
      </c>
      <c r="P1065" s="37">
        <v>0.13800000000000001</v>
      </c>
      <c r="Q1065" s="37">
        <f>M1065*P1065</f>
        <v>0.69000000000000006</v>
      </c>
      <c r="R1065" s="37"/>
      <c r="S1065" s="37">
        <f>M1065*R1065</f>
        <v>0</v>
      </c>
      <c r="T1065" s="37">
        <v>21</v>
      </c>
      <c r="U1065" s="37">
        <f>O1065*T1065/100</f>
        <v>43.994999999999997</v>
      </c>
      <c r="V1065" s="37">
        <f>U1065+O1065</f>
        <v>253.495</v>
      </c>
      <c r="W1065" s="37" t="s">
        <v>1384</v>
      </c>
      <c r="X1065" s="37"/>
      <c r="Y1065" s="37">
        <v>1</v>
      </c>
    </row>
    <row r="1066" spans="6:25" s="38" customFormat="1" ht="12" outlineLevel="2" x14ac:dyDescent="0.3">
      <c r="F1066" s="39"/>
      <c r="G1066" s="40"/>
      <c r="H1066" s="191" t="s">
        <v>230</v>
      </c>
      <c r="I1066" s="203"/>
      <c r="J1066" s="203"/>
      <c r="K1066" s="203"/>
      <c r="L1066" s="203"/>
      <c r="M1066" s="203"/>
      <c r="N1066" s="203"/>
      <c r="O1066" s="203"/>
      <c r="P1066" s="42"/>
      <c r="Q1066" s="43"/>
      <c r="R1066" s="42"/>
      <c r="S1066" s="43"/>
      <c r="T1066" s="44"/>
      <c r="U1066" s="44"/>
      <c r="V1066" s="44"/>
      <c r="W1066" s="45"/>
    </row>
    <row r="1067" spans="6:25" s="38" customFormat="1" ht="6" customHeight="1" outlineLevel="2" x14ac:dyDescent="0.3">
      <c r="F1067" s="39"/>
      <c r="G1067" s="40"/>
      <c r="H1067" s="41"/>
      <c r="I1067" s="46"/>
      <c r="J1067" s="46"/>
      <c r="K1067" s="46"/>
      <c r="L1067" s="46"/>
      <c r="M1067" s="46"/>
      <c r="N1067" s="46"/>
      <c r="O1067" s="46"/>
      <c r="P1067" s="42"/>
      <c r="Q1067" s="43"/>
      <c r="R1067" s="42"/>
      <c r="S1067" s="43"/>
      <c r="T1067" s="44"/>
      <c r="U1067" s="44"/>
      <c r="V1067" s="44"/>
      <c r="W1067" s="45"/>
    </row>
    <row r="1068" spans="6:25" s="47" customFormat="1" ht="10.5" outlineLevel="3" x14ac:dyDescent="0.25">
      <c r="F1068" s="48"/>
      <c r="G1068" s="49"/>
      <c r="H1068" s="50" t="str">
        <f>IF(AND(H1067&lt;&gt;"Výkaz výměr:",I1067=""),"Výkaz výměr:","")</f>
        <v>Výkaz výměr:</v>
      </c>
      <c r="I1068" s="51" t="s">
        <v>732</v>
      </c>
      <c r="J1068" s="52"/>
      <c r="K1068" s="53"/>
      <c r="L1068" s="54"/>
      <c r="M1068" s="55"/>
      <c r="N1068" s="56"/>
      <c r="O1068" s="57"/>
      <c r="P1068" s="58"/>
      <c r="Q1068" s="56"/>
      <c r="R1068" s="56"/>
      <c r="S1068" s="56"/>
      <c r="T1068" s="59" t="s">
        <v>3</v>
      </c>
      <c r="U1068" s="56"/>
      <c r="V1068" s="56"/>
      <c r="W1068" s="60"/>
    </row>
    <row r="1069" spans="6:25" s="47" customFormat="1" ht="10.5" outlineLevel="3" x14ac:dyDescent="0.25">
      <c r="F1069" s="48"/>
      <c r="G1069" s="49"/>
      <c r="H1069" s="50" t="str">
        <f>IF(AND(H1068&lt;&gt;"Výkaz výměr:",I1068=""),"Výkaz výměr:","")</f>
        <v/>
      </c>
      <c r="I1069" s="51" t="s">
        <v>560</v>
      </c>
      <c r="J1069" s="52"/>
      <c r="K1069" s="53"/>
      <c r="L1069" s="54"/>
      <c r="M1069" s="55">
        <v>5</v>
      </c>
      <c r="N1069" s="56"/>
      <c r="O1069" s="57"/>
      <c r="P1069" s="58"/>
      <c r="Q1069" s="56"/>
      <c r="R1069" s="56"/>
      <c r="S1069" s="56"/>
      <c r="T1069" s="59" t="s">
        <v>3</v>
      </c>
      <c r="U1069" s="56"/>
      <c r="V1069" s="56"/>
      <c r="W1069" s="60"/>
    </row>
    <row r="1070" spans="6:25" s="38" customFormat="1" ht="12" outlineLevel="2" x14ac:dyDescent="0.3">
      <c r="F1070" s="30">
        <v>172</v>
      </c>
      <c r="G1070" s="31" t="s">
        <v>0</v>
      </c>
      <c r="H1070" s="32" t="s">
        <v>251</v>
      </c>
      <c r="I1070" s="33" t="s">
        <v>1225</v>
      </c>
      <c r="J1070" s="31" t="s">
        <v>1</v>
      </c>
      <c r="K1070" s="34">
        <v>52</v>
      </c>
      <c r="L1070" s="35">
        <v>0</v>
      </c>
      <c r="M1070" s="34">
        <v>52</v>
      </c>
      <c r="N1070" s="36">
        <v>35</v>
      </c>
      <c r="O1070" s="37">
        <f>M1070*N1070</f>
        <v>1820</v>
      </c>
      <c r="P1070" s="37">
        <v>0.04</v>
      </c>
      <c r="Q1070" s="37">
        <f>M1070*P1070</f>
        <v>2.08</v>
      </c>
      <c r="R1070" s="37"/>
      <c r="S1070" s="37">
        <f>M1070*R1070</f>
        <v>0</v>
      </c>
      <c r="T1070" s="37">
        <v>21</v>
      </c>
      <c r="U1070" s="37">
        <f>O1070*T1070/100</f>
        <v>382.2</v>
      </c>
      <c r="V1070" s="37">
        <f>U1070+O1070</f>
        <v>2202.1999999999998</v>
      </c>
      <c r="W1070" s="37"/>
      <c r="X1070" s="37"/>
      <c r="Y1070" s="37">
        <v>1</v>
      </c>
    </row>
    <row r="1071" spans="6:25" s="38" customFormat="1" ht="12" outlineLevel="2" x14ac:dyDescent="0.3">
      <c r="F1071" s="39"/>
      <c r="G1071" s="40"/>
      <c r="H1071" s="191" t="s">
        <v>230</v>
      </c>
      <c r="I1071" s="203"/>
      <c r="J1071" s="203"/>
      <c r="K1071" s="203"/>
      <c r="L1071" s="203"/>
      <c r="M1071" s="203"/>
      <c r="N1071" s="203"/>
      <c r="O1071" s="203"/>
      <c r="P1071" s="42"/>
      <c r="Q1071" s="43"/>
      <c r="R1071" s="42"/>
      <c r="S1071" s="43"/>
      <c r="T1071" s="44"/>
      <c r="U1071" s="44"/>
      <c r="V1071" s="44"/>
      <c r="W1071" s="45"/>
    </row>
    <row r="1072" spans="6:25" s="38" customFormat="1" ht="6" customHeight="1" outlineLevel="2" x14ac:dyDescent="0.3">
      <c r="F1072" s="39"/>
      <c r="G1072" s="40"/>
      <c r="H1072" s="41"/>
      <c r="I1072" s="46"/>
      <c r="J1072" s="46"/>
      <c r="K1072" s="46"/>
      <c r="L1072" s="46"/>
      <c r="M1072" s="46"/>
      <c r="N1072" s="46"/>
      <c r="O1072" s="46"/>
      <c r="P1072" s="42"/>
      <c r="Q1072" s="43"/>
      <c r="R1072" s="42"/>
      <c r="S1072" s="43"/>
      <c r="T1072" s="44"/>
      <c r="U1072" s="44"/>
      <c r="V1072" s="44"/>
      <c r="W1072" s="45"/>
    </row>
    <row r="1073" spans="6:25" s="47" customFormat="1" ht="10.5" outlineLevel="3" x14ac:dyDescent="0.25">
      <c r="F1073" s="48"/>
      <c r="G1073" s="49"/>
      <c r="H1073" s="50" t="str">
        <f>IF(AND(H1072&lt;&gt;"Výkaz výměr:",I1072=""),"Výkaz výměr:","")</f>
        <v>Výkaz výměr:</v>
      </c>
      <c r="I1073" s="51" t="s">
        <v>481</v>
      </c>
      <c r="J1073" s="52"/>
      <c r="K1073" s="53"/>
      <c r="L1073" s="54"/>
      <c r="M1073" s="55"/>
      <c r="N1073" s="56"/>
      <c r="O1073" s="57"/>
      <c r="P1073" s="58"/>
      <c r="Q1073" s="56"/>
      <c r="R1073" s="56"/>
      <c r="S1073" s="56"/>
      <c r="T1073" s="59" t="s">
        <v>3</v>
      </c>
      <c r="U1073" s="56"/>
      <c r="V1073" s="56"/>
      <c r="W1073" s="60"/>
    </row>
    <row r="1074" spans="6:25" s="47" customFormat="1" ht="10.5" outlineLevel="3" x14ac:dyDescent="0.25">
      <c r="F1074" s="48"/>
      <c r="G1074" s="49"/>
      <c r="H1074" s="50" t="str">
        <f>IF(AND(H1073&lt;&gt;"Výkaz výměr:",I1073=""),"Výkaz výměr:","")</f>
        <v/>
      </c>
      <c r="I1074" s="51" t="s">
        <v>594</v>
      </c>
      <c r="J1074" s="52"/>
      <c r="K1074" s="53"/>
      <c r="L1074" s="54"/>
      <c r="M1074" s="55">
        <v>52</v>
      </c>
      <c r="N1074" s="56"/>
      <c r="O1074" s="57"/>
      <c r="P1074" s="58"/>
      <c r="Q1074" s="56"/>
      <c r="R1074" s="56"/>
      <c r="S1074" s="56"/>
      <c r="T1074" s="59" t="s">
        <v>3</v>
      </c>
      <c r="U1074" s="56"/>
      <c r="V1074" s="56"/>
      <c r="W1074" s="60"/>
    </row>
    <row r="1075" spans="6:25" s="38" customFormat="1" ht="12" outlineLevel="2" x14ac:dyDescent="0.3">
      <c r="F1075" s="30">
        <v>173</v>
      </c>
      <c r="G1075" s="31" t="s">
        <v>0</v>
      </c>
      <c r="H1075" s="32" t="s">
        <v>250</v>
      </c>
      <c r="I1075" s="33" t="s">
        <v>1258</v>
      </c>
      <c r="J1075" s="31" t="s">
        <v>1</v>
      </c>
      <c r="K1075" s="34">
        <v>22</v>
      </c>
      <c r="L1075" s="35">
        <v>0</v>
      </c>
      <c r="M1075" s="34">
        <v>22</v>
      </c>
      <c r="N1075" s="36">
        <v>49.2</v>
      </c>
      <c r="O1075" s="37">
        <f>M1075*N1075</f>
        <v>1082.4000000000001</v>
      </c>
      <c r="P1075" s="37">
        <v>0.14499999999999999</v>
      </c>
      <c r="Q1075" s="37">
        <f>M1075*P1075</f>
        <v>3.19</v>
      </c>
      <c r="R1075" s="37"/>
      <c r="S1075" s="37">
        <f>M1075*R1075</f>
        <v>0</v>
      </c>
      <c r="T1075" s="37">
        <v>21</v>
      </c>
      <c r="U1075" s="37">
        <f>O1075*T1075/100</f>
        <v>227.304</v>
      </c>
      <c r="V1075" s="37">
        <f>U1075+O1075</f>
        <v>1309.7040000000002</v>
      </c>
      <c r="W1075" s="37"/>
      <c r="X1075" s="37"/>
      <c r="Y1075" s="37">
        <v>1</v>
      </c>
    </row>
    <row r="1076" spans="6:25" s="38" customFormat="1" ht="12" outlineLevel="2" x14ac:dyDescent="0.3">
      <c r="F1076" s="39"/>
      <c r="G1076" s="40"/>
      <c r="H1076" s="191" t="s">
        <v>230</v>
      </c>
      <c r="I1076" s="203"/>
      <c r="J1076" s="203"/>
      <c r="K1076" s="203"/>
      <c r="L1076" s="203"/>
      <c r="M1076" s="203"/>
      <c r="N1076" s="203"/>
      <c r="O1076" s="203"/>
      <c r="P1076" s="42"/>
      <c r="Q1076" s="43"/>
      <c r="R1076" s="42"/>
      <c r="S1076" s="43"/>
      <c r="T1076" s="44"/>
      <c r="U1076" s="44"/>
      <c r="V1076" s="44"/>
      <c r="W1076" s="45"/>
    </row>
    <row r="1077" spans="6:25" s="38" customFormat="1" ht="6" customHeight="1" outlineLevel="2" x14ac:dyDescent="0.3">
      <c r="F1077" s="39"/>
      <c r="G1077" s="40"/>
      <c r="H1077" s="41"/>
      <c r="I1077" s="46"/>
      <c r="J1077" s="46"/>
      <c r="K1077" s="46"/>
      <c r="L1077" s="46"/>
      <c r="M1077" s="46"/>
      <c r="N1077" s="46"/>
      <c r="O1077" s="46"/>
      <c r="P1077" s="42"/>
      <c r="Q1077" s="43"/>
      <c r="R1077" s="42"/>
      <c r="S1077" s="43"/>
      <c r="T1077" s="44"/>
      <c r="U1077" s="44"/>
      <c r="V1077" s="44"/>
      <c r="W1077" s="45"/>
    </row>
    <row r="1078" spans="6:25" s="47" customFormat="1" ht="10.5" outlineLevel="3" x14ac:dyDescent="0.25">
      <c r="F1078" s="48"/>
      <c r="G1078" s="49"/>
      <c r="H1078" s="50" t="str">
        <f>IF(AND(H1077&lt;&gt;"Výkaz výměr:",I1077=""),"Výkaz výměr:","")</f>
        <v>Výkaz výměr:</v>
      </c>
      <c r="I1078" s="51" t="s">
        <v>519</v>
      </c>
      <c r="J1078" s="52"/>
      <c r="K1078" s="53"/>
      <c r="L1078" s="54"/>
      <c r="M1078" s="55"/>
      <c r="N1078" s="56"/>
      <c r="O1078" s="57"/>
      <c r="P1078" s="58"/>
      <c r="Q1078" s="56"/>
      <c r="R1078" s="56"/>
      <c r="S1078" s="56"/>
      <c r="T1078" s="59" t="s">
        <v>3</v>
      </c>
      <c r="U1078" s="56"/>
      <c r="V1078" s="56"/>
      <c r="W1078" s="60"/>
    </row>
    <row r="1079" spans="6:25" s="47" customFormat="1" ht="10.5" outlineLevel="3" x14ac:dyDescent="0.25">
      <c r="F1079" s="48"/>
      <c r="G1079" s="49"/>
      <c r="H1079" s="50" t="str">
        <f>IF(AND(H1078&lt;&gt;"Výkaz výměr:",I1078=""),"Výkaz výměr:","")</f>
        <v/>
      </c>
      <c r="I1079" s="51" t="s">
        <v>585</v>
      </c>
      <c r="J1079" s="52"/>
      <c r="K1079" s="53"/>
      <c r="L1079" s="54"/>
      <c r="M1079" s="55">
        <v>22</v>
      </c>
      <c r="N1079" s="56"/>
      <c r="O1079" s="57"/>
      <c r="P1079" s="58"/>
      <c r="Q1079" s="56"/>
      <c r="R1079" s="56"/>
      <c r="S1079" s="56"/>
      <c r="T1079" s="59" t="s">
        <v>3</v>
      </c>
      <c r="U1079" s="56"/>
      <c r="V1079" s="56"/>
      <c r="W1079" s="60"/>
    </row>
    <row r="1080" spans="6:25" s="38" customFormat="1" ht="12" outlineLevel="2" x14ac:dyDescent="0.3">
      <c r="F1080" s="30">
        <v>174</v>
      </c>
      <c r="G1080" s="31" t="s">
        <v>0</v>
      </c>
      <c r="H1080" s="32" t="s">
        <v>321</v>
      </c>
      <c r="I1080" s="33" t="s">
        <v>1195</v>
      </c>
      <c r="J1080" s="31" t="s">
        <v>1</v>
      </c>
      <c r="K1080" s="34">
        <v>74</v>
      </c>
      <c r="L1080" s="35">
        <v>0</v>
      </c>
      <c r="M1080" s="34">
        <v>74</v>
      </c>
      <c r="N1080" s="36">
        <v>21.4</v>
      </c>
      <c r="O1080" s="37">
        <f>M1080*N1080</f>
        <v>1583.6</v>
      </c>
      <c r="P1080" s="37">
        <v>0</v>
      </c>
      <c r="Q1080" s="37">
        <f>M1080*P1080</f>
        <v>0</v>
      </c>
      <c r="R1080" s="37"/>
      <c r="S1080" s="37">
        <f>M1080*R1080</f>
        <v>0</v>
      </c>
      <c r="T1080" s="37">
        <v>21</v>
      </c>
      <c r="U1080" s="37">
        <f>O1080*T1080/100</f>
        <v>332.55599999999998</v>
      </c>
      <c r="V1080" s="37">
        <f>U1080+O1080</f>
        <v>1916.1559999999999</v>
      </c>
      <c r="W1080" s="37"/>
      <c r="X1080" s="37"/>
      <c r="Y1080" s="37">
        <v>1</v>
      </c>
    </row>
    <row r="1081" spans="6:25" s="38" customFormat="1" ht="12" outlineLevel="2" x14ac:dyDescent="0.3">
      <c r="F1081" s="39"/>
      <c r="G1081" s="40"/>
      <c r="H1081" s="191" t="s">
        <v>230</v>
      </c>
      <c r="I1081" s="203"/>
      <c r="J1081" s="203"/>
      <c r="K1081" s="203"/>
      <c r="L1081" s="203"/>
      <c r="M1081" s="203"/>
      <c r="N1081" s="203"/>
      <c r="O1081" s="203"/>
      <c r="P1081" s="42"/>
      <c r="Q1081" s="43"/>
      <c r="R1081" s="42"/>
      <c r="S1081" s="43"/>
      <c r="T1081" s="44"/>
      <c r="U1081" s="44"/>
      <c r="V1081" s="44"/>
      <c r="W1081" s="45"/>
    </row>
    <row r="1082" spans="6:25" s="38" customFormat="1" ht="6" customHeight="1" outlineLevel="2" x14ac:dyDescent="0.3">
      <c r="F1082" s="39"/>
      <c r="G1082" s="40"/>
      <c r="H1082" s="41"/>
      <c r="I1082" s="46"/>
      <c r="J1082" s="46"/>
      <c r="K1082" s="46"/>
      <c r="L1082" s="46"/>
      <c r="M1082" s="46"/>
      <c r="N1082" s="46"/>
      <c r="O1082" s="46"/>
      <c r="P1082" s="42"/>
      <c r="Q1082" s="43"/>
      <c r="R1082" s="42"/>
      <c r="S1082" s="43"/>
      <c r="T1082" s="44"/>
      <c r="U1082" s="44"/>
      <c r="V1082" s="44"/>
      <c r="W1082" s="45"/>
    </row>
    <row r="1083" spans="6:25" s="47" customFormat="1" ht="10.5" outlineLevel="3" x14ac:dyDescent="0.25">
      <c r="F1083" s="48"/>
      <c r="G1083" s="49"/>
      <c r="H1083" s="50" t="str">
        <f>IF(AND(H1082&lt;&gt;"Výkaz výměr:",I1082=""),"Výkaz výměr:","")</f>
        <v>Výkaz výměr:</v>
      </c>
      <c r="I1083" s="51" t="s">
        <v>340</v>
      </c>
      <c r="J1083" s="52"/>
      <c r="K1083" s="53"/>
      <c r="L1083" s="54"/>
      <c r="M1083" s="55"/>
      <c r="N1083" s="56"/>
      <c r="O1083" s="57"/>
      <c r="P1083" s="58"/>
      <c r="Q1083" s="56"/>
      <c r="R1083" s="56"/>
      <c r="S1083" s="56"/>
      <c r="T1083" s="59" t="s">
        <v>3</v>
      </c>
      <c r="U1083" s="56"/>
      <c r="V1083" s="56"/>
      <c r="W1083" s="60"/>
    </row>
    <row r="1084" spans="6:25" s="47" customFormat="1" ht="10.5" outlineLevel="3" x14ac:dyDescent="0.25">
      <c r="F1084" s="48"/>
      <c r="G1084" s="49"/>
      <c r="H1084" s="50" t="str">
        <f>IF(AND(H1083&lt;&gt;"Výkaz výměr:",I1083=""),"Výkaz výměr:","")</f>
        <v/>
      </c>
      <c r="I1084" s="51" t="s">
        <v>600</v>
      </c>
      <c r="J1084" s="52"/>
      <c r="K1084" s="53"/>
      <c r="L1084" s="54"/>
      <c r="M1084" s="55">
        <v>74</v>
      </c>
      <c r="N1084" s="56"/>
      <c r="O1084" s="57"/>
      <c r="P1084" s="58"/>
      <c r="Q1084" s="56"/>
      <c r="R1084" s="56"/>
      <c r="S1084" s="56"/>
      <c r="T1084" s="59" t="s">
        <v>3</v>
      </c>
      <c r="U1084" s="56"/>
      <c r="V1084" s="56"/>
      <c r="W1084" s="60"/>
    </row>
    <row r="1085" spans="6:25" s="38" customFormat="1" ht="12" outlineLevel="2" x14ac:dyDescent="0.3">
      <c r="F1085" s="30">
        <v>175</v>
      </c>
      <c r="G1085" s="31" t="s">
        <v>0</v>
      </c>
      <c r="H1085" s="32" t="s">
        <v>319</v>
      </c>
      <c r="I1085" s="33" t="s">
        <v>1009</v>
      </c>
      <c r="J1085" s="31" t="s">
        <v>9</v>
      </c>
      <c r="K1085" s="34">
        <v>6.0409999999999995</v>
      </c>
      <c r="L1085" s="35">
        <v>0</v>
      </c>
      <c r="M1085" s="34">
        <v>6.0409999999999995</v>
      </c>
      <c r="N1085" s="36">
        <v>960</v>
      </c>
      <c r="O1085" s="37">
        <f>M1085*N1085</f>
        <v>5799.36</v>
      </c>
      <c r="P1085" s="37">
        <v>2.2000000000000002</v>
      </c>
      <c r="Q1085" s="37">
        <f>M1085*P1085</f>
        <v>13.2902</v>
      </c>
      <c r="R1085" s="37"/>
      <c r="S1085" s="37">
        <f>M1085*R1085</f>
        <v>0</v>
      </c>
      <c r="T1085" s="37">
        <v>21</v>
      </c>
      <c r="U1085" s="37">
        <f>O1085*T1085/100</f>
        <v>1217.8656000000001</v>
      </c>
      <c r="V1085" s="37">
        <f>U1085+O1085</f>
        <v>7017.2255999999998</v>
      </c>
      <c r="W1085" s="37" t="s">
        <v>1383</v>
      </c>
      <c r="X1085" s="37"/>
      <c r="Y1085" s="37">
        <v>1</v>
      </c>
    </row>
    <row r="1086" spans="6:25" s="38" customFormat="1" ht="12" outlineLevel="2" x14ac:dyDescent="0.3">
      <c r="F1086" s="39"/>
      <c r="G1086" s="40"/>
      <c r="H1086" s="191" t="s">
        <v>230</v>
      </c>
      <c r="I1086" s="203"/>
      <c r="J1086" s="203"/>
      <c r="K1086" s="203"/>
      <c r="L1086" s="203"/>
      <c r="M1086" s="203"/>
      <c r="N1086" s="203"/>
      <c r="O1086" s="203"/>
      <c r="P1086" s="42"/>
      <c r="Q1086" s="43"/>
      <c r="R1086" s="42"/>
      <c r="S1086" s="43"/>
      <c r="T1086" s="44"/>
      <c r="U1086" s="44"/>
      <c r="V1086" s="44"/>
      <c r="W1086" s="45"/>
    </row>
    <row r="1087" spans="6:25" s="38" customFormat="1" ht="6" customHeight="1" outlineLevel="2" x14ac:dyDescent="0.3">
      <c r="F1087" s="39"/>
      <c r="G1087" s="40"/>
      <c r="H1087" s="41"/>
      <c r="I1087" s="46"/>
      <c r="J1087" s="46"/>
      <c r="K1087" s="46"/>
      <c r="L1087" s="46"/>
      <c r="M1087" s="46"/>
      <c r="N1087" s="46"/>
      <c r="O1087" s="46"/>
      <c r="P1087" s="42"/>
      <c r="Q1087" s="43"/>
      <c r="R1087" s="42"/>
      <c r="S1087" s="43"/>
      <c r="T1087" s="44"/>
      <c r="U1087" s="44"/>
      <c r="V1087" s="44"/>
      <c r="W1087" s="45"/>
    </row>
    <row r="1088" spans="6:25" s="47" customFormat="1" ht="10.5" outlineLevel="3" x14ac:dyDescent="0.25">
      <c r="F1088" s="48"/>
      <c r="G1088" s="49"/>
      <c r="H1088" s="50" t="str">
        <f>IF(AND(H1087&lt;&gt;"Výkaz výměr:",I1087=""),"Výkaz výměr:","")</f>
        <v>Výkaz výměr:</v>
      </c>
      <c r="I1088" s="51" t="s">
        <v>1346</v>
      </c>
      <c r="J1088" s="52"/>
      <c r="K1088" s="53"/>
      <c r="L1088" s="54"/>
      <c r="M1088" s="55">
        <v>4.8899999999999997</v>
      </c>
      <c r="N1088" s="56"/>
      <c r="O1088" s="57"/>
      <c r="P1088" s="58"/>
      <c r="Q1088" s="56"/>
      <c r="R1088" s="56"/>
      <c r="S1088" s="56"/>
      <c r="T1088" s="59" t="s">
        <v>3</v>
      </c>
      <c r="U1088" s="56"/>
      <c r="V1088" s="56"/>
      <c r="W1088" s="60"/>
    </row>
    <row r="1089" spans="6:25" s="47" customFormat="1" ht="10.5" outlineLevel="3" x14ac:dyDescent="0.25">
      <c r="F1089" s="48"/>
      <c r="G1089" s="49"/>
      <c r="H1089" s="50" t="str">
        <f>IF(AND(H1088&lt;&gt;"Výkaz výměr:",I1088=""),"Výkaz výměr:","")</f>
        <v/>
      </c>
      <c r="I1089" s="51" t="s">
        <v>1265</v>
      </c>
      <c r="J1089" s="52"/>
      <c r="K1089" s="53"/>
      <c r="L1089" s="54"/>
      <c r="M1089" s="55">
        <v>0.5</v>
      </c>
      <c r="N1089" s="56"/>
      <c r="O1089" s="57"/>
      <c r="P1089" s="58"/>
      <c r="Q1089" s="56"/>
      <c r="R1089" s="56"/>
      <c r="S1089" s="56"/>
      <c r="T1089" s="59" t="s">
        <v>3</v>
      </c>
      <c r="U1089" s="56"/>
      <c r="V1089" s="56"/>
      <c r="W1089" s="60"/>
    </row>
    <row r="1090" spans="6:25" s="47" customFormat="1" ht="10.5" outlineLevel="3" x14ac:dyDescent="0.25">
      <c r="F1090" s="48"/>
      <c r="G1090" s="49"/>
      <c r="H1090" s="50" t="str">
        <f>IF(AND(H1089&lt;&gt;"Výkaz výměr:",I1089=""),"Výkaz výměr:","")</f>
        <v/>
      </c>
      <c r="I1090" s="51" t="s">
        <v>1073</v>
      </c>
      <c r="J1090" s="52"/>
      <c r="K1090" s="53"/>
      <c r="L1090" s="54"/>
      <c r="M1090" s="55">
        <v>0.65100000000000002</v>
      </c>
      <c r="N1090" s="56"/>
      <c r="O1090" s="57"/>
      <c r="P1090" s="58"/>
      <c r="Q1090" s="56"/>
      <c r="R1090" s="56"/>
      <c r="S1090" s="56"/>
      <c r="T1090" s="59" t="s">
        <v>3</v>
      </c>
      <c r="U1090" s="56"/>
      <c r="V1090" s="56"/>
      <c r="W1090" s="60"/>
    </row>
    <row r="1091" spans="6:25" s="38" customFormat="1" ht="12" outlineLevel="2" x14ac:dyDescent="0.3">
      <c r="F1091" s="30">
        <v>176</v>
      </c>
      <c r="G1091" s="31" t="s">
        <v>0</v>
      </c>
      <c r="H1091" s="32" t="s">
        <v>326</v>
      </c>
      <c r="I1091" s="33" t="s">
        <v>1230</v>
      </c>
      <c r="J1091" s="31" t="s">
        <v>6</v>
      </c>
      <c r="K1091" s="34">
        <v>34.29</v>
      </c>
      <c r="L1091" s="35">
        <v>0</v>
      </c>
      <c r="M1091" s="34">
        <v>34.29</v>
      </c>
      <c r="N1091" s="36">
        <v>102</v>
      </c>
      <c r="O1091" s="37">
        <f>M1091*N1091</f>
        <v>3497.58</v>
      </c>
      <c r="P1091" s="37">
        <v>0</v>
      </c>
      <c r="Q1091" s="37">
        <f>M1091*P1091</f>
        <v>0</v>
      </c>
      <c r="R1091" s="37"/>
      <c r="S1091" s="37">
        <f>M1091*R1091</f>
        <v>0</v>
      </c>
      <c r="T1091" s="37">
        <v>21</v>
      </c>
      <c r="U1091" s="37">
        <f>O1091*T1091/100</f>
        <v>734.4917999999999</v>
      </c>
      <c r="V1091" s="37">
        <f>U1091+O1091</f>
        <v>4232.0717999999997</v>
      </c>
      <c r="W1091" s="37"/>
      <c r="X1091" s="37"/>
      <c r="Y1091" s="37">
        <v>1</v>
      </c>
    </row>
    <row r="1092" spans="6:25" s="38" customFormat="1" ht="12" outlineLevel="2" x14ac:dyDescent="0.3">
      <c r="F1092" s="39"/>
      <c r="G1092" s="40"/>
      <c r="H1092" s="191" t="s">
        <v>230</v>
      </c>
      <c r="I1092" s="203"/>
      <c r="J1092" s="203"/>
      <c r="K1092" s="203"/>
      <c r="L1092" s="203"/>
      <c r="M1092" s="203"/>
      <c r="N1092" s="203"/>
      <c r="O1092" s="203"/>
      <c r="P1092" s="42"/>
      <c r="Q1092" s="43"/>
      <c r="R1092" s="42"/>
      <c r="S1092" s="43"/>
      <c r="T1092" s="44"/>
      <c r="U1092" s="44"/>
      <c r="V1092" s="44"/>
      <c r="W1092" s="45"/>
    </row>
    <row r="1093" spans="6:25" s="38" customFormat="1" ht="6" customHeight="1" outlineLevel="2" x14ac:dyDescent="0.3">
      <c r="F1093" s="39"/>
      <c r="G1093" s="40"/>
      <c r="H1093" s="41"/>
      <c r="I1093" s="46"/>
      <c r="J1093" s="46"/>
      <c r="K1093" s="46"/>
      <c r="L1093" s="46"/>
      <c r="M1093" s="46"/>
      <c r="N1093" s="46"/>
      <c r="O1093" s="46"/>
      <c r="P1093" s="42"/>
      <c r="Q1093" s="43"/>
      <c r="R1093" s="42"/>
      <c r="S1093" s="43"/>
      <c r="T1093" s="44"/>
      <c r="U1093" s="44"/>
      <c r="V1093" s="44"/>
      <c r="W1093" s="45"/>
    </row>
    <row r="1094" spans="6:25" s="47" customFormat="1" ht="10.5" outlineLevel="3" x14ac:dyDescent="0.25">
      <c r="F1094" s="48"/>
      <c r="G1094" s="49"/>
      <c r="H1094" s="50" t="str">
        <f>IF(AND(H1093&lt;&gt;"Výkaz výměr:",I1093=""),"Výkaz výměr:","")</f>
        <v>Výkaz výměr:</v>
      </c>
      <c r="I1094" s="51" t="s">
        <v>1069</v>
      </c>
      <c r="J1094" s="52"/>
      <c r="K1094" s="53"/>
      <c r="L1094" s="54"/>
      <c r="M1094" s="55"/>
      <c r="N1094" s="56"/>
      <c r="O1094" s="57"/>
      <c r="P1094" s="58"/>
      <c r="Q1094" s="56"/>
      <c r="R1094" s="56"/>
      <c r="S1094" s="56"/>
      <c r="T1094" s="59" t="s">
        <v>3</v>
      </c>
      <c r="U1094" s="56"/>
      <c r="V1094" s="56"/>
      <c r="W1094" s="60"/>
    </row>
    <row r="1095" spans="6:25" s="47" customFormat="1" ht="10.5" outlineLevel="3" x14ac:dyDescent="0.25">
      <c r="F1095" s="48"/>
      <c r="G1095" s="49"/>
      <c r="H1095" s="50" t="str">
        <f>IF(AND(H1094&lt;&gt;"Výkaz výměr:",I1094=""),"Výkaz výměr:","")</f>
        <v/>
      </c>
      <c r="I1095" s="51" t="s">
        <v>784</v>
      </c>
      <c r="J1095" s="52"/>
      <c r="K1095" s="53"/>
      <c r="L1095" s="54"/>
      <c r="M1095" s="55">
        <v>34.29</v>
      </c>
      <c r="N1095" s="56"/>
      <c r="O1095" s="57"/>
      <c r="P1095" s="58"/>
      <c r="Q1095" s="56"/>
      <c r="R1095" s="56"/>
      <c r="S1095" s="56"/>
      <c r="T1095" s="59" t="s">
        <v>3</v>
      </c>
      <c r="U1095" s="56"/>
      <c r="V1095" s="56"/>
      <c r="W1095" s="60"/>
    </row>
    <row r="1096" spans="6:25" s="38" customFormat="1" ht="12" outlineLevel="2" x14ac:dyDescent="0.3">
      <c r="F1096" s="30">
        <v>177</v>
      </c>
      <c r="G1096" s="31" t="s">
        <v>0</v>
      </c>
      <c r="H1096" s="32" t="s">
        <v>247</v>
      </c>
      <c r="I1096" s="33" t="s">
        <v>1255</v>
      </c>
      <c r="J1096" s="31" t="s">
        <v>13</v>
      </c>
      <c r="K1096" s="34">
        <v>32</v>
      </c>
      <c r="L1096" s="35">
        <v>0</v>
      </c>
      <c r="M1096" s="34">
        <v>32</v>
      </c>
      <c r="N1096" s="36">
        <v>24.9</v>
      </c>
      <c r="O1096" s="37">
        <f>M1096*N1096</f>
        <v>796.8</v>
      </c>
      <c r="P1096" s="37">
        <v>0</v>
      </c>
      <c r="Q1096" s="37">
        <f>M1096*P1096</f>
        <v>0</v>
      </c>
      <c r="R1096" s="37"/>
      <c r="S1096" s="37">
        <f>M1096*R1096</f>
        <v>0</v>
      </c>
      <c r="T1096" s="37">
        <v>21</v>
      </c>
      <c r="U1096" s="37">
        <f>O1096*T1096/100</f>
        <v>167.328</v>
      </c>
      <c r="V1096" s="37">
        <f>U1096+O1096</f>
        <v>964.12799999999993</v>
      </c>
      <c r="W1096" s="37"/>
      <c r="X1096" s="37"/>
      <c r="Y1096" s="37">
        <v>1</v>
      </c>
    </row>
    <row r="1097" spans="6:25" s="38" customFormat="1" ht="12" outlineLevel="2" x14ac:dyDescent="0.3">
      <c r="F1097" s="39"/>
      <c r="G1097" s="40"/>
      <c r="H1097" s="191" t="s">
        <v>230</v>
      </c>
      <c r="I1097" s="203"/>
      <c r="J1097" s="203"/>
      <c r="K1097" s="203"/>
      <c r="L1097" s="203"/>
      <c r="M1097" s="203"/>
      <c r="N1097" s="203"/>
      <c r="O1097" s="203"/>
      <c r="P1097" s="42"/>
      <c r="Q1097" s="43"/>
      <c r="R1097" s="42"/>
      <c r="S1097" s="43"/>
      <c r="T1097" s="44"/>
      <c r="U1097" s="44"/>
      <c r="V1097" s="44"/>
      <c r="W1097" s="45"/>
    </row>
    <row r="1098" spans="6:25" s="38" customFormat="1" ht="6" customHeight="1" outlineLevel="2" x14ac:dyDescent="0.3">
      <c r="F1098" s="39"/>
      <c r="G1098" s="40"/>
      <c r="H1098" s="41"/>
      <c r="I1098" s="46"/>
      <c r="J1098" s="46"/>
      <c r="K1098" s="46"/>
      <c r="L1098" s="46"/>
      <c r="M1098" s="46"/>
      <c r="N1098" s="46"/>
      <c r="O1098" s="46"/>
      <c r="P1098" s="42"/>
      <c r="Q1098" s="43"/>
      <c r="R1098" s="42"/>
      <c r="S1098" s="43"/>
      <c r="T1098" s="44"/>
      <c r="U1098" s="44"/>
      <c r="V1098" s="44"/>
      <c r="W1098" s="45"/>
    </row>
    <row r="1099" spans="6:25" s="47" customFormat="1" ht="10.5" outlineLevel="3" x14ac:dyDescent="0.25">
      <c r="F1099" s="48"/>
      <c r="G1099" s="49"/>
      <c r="H1099" s="50" t="str">
        <f>IF(AND(H1098&lt;&gt;"Výkaz výměr:",I1098=""),"Výkaz výměr:","")</f>
        <v>Výkaz výměr:</v>
      </c>
      <c r="I1099" s="51" t="s">
        <v>732</v>
      </c>
      <c r="J1099" s="52"/>
      <c r="K1099" s="53"/>
      <c r="L1099" s="54"/>
      <c r="M1099" s="55"/>
      <c r="N1099" s="56"/>
      <c r="O1099" s="57"/>
      <c r="P1099" s="58"/>
      <c r="Q1099" s="56"/>
      <c r="R1099" s="56"/>
      <c r="S1099" s="56"/>
      <c r="T1099" s="59" t="s">
        <v>3</v>
      </c>
      <c r="U1099" s="56"/>
      <c r="V1099" s="56"/>
      <c r="W1099" s="60"/>
    </row>
    <row r="1100" spans="6:25" s="47" customFormat="1" ht="10.5" outlineLevel="3" x14ac:dyDescent="0.25">
      <c r="F1100" s="48"/>
      <c r="G1100" s="49"/>
      <c r="H1100" s="50" t="str">
        <f>IF(AND(H1099&lt;&gt;"Výkaz výměr:",I1099=""),"Výkaz výměr:","")</f>
        <v/>
      </c>
      <c r="I1100" s="51" t="s">
        <v>447</v>
      </c>
      <c r="J1100" s="52"/>
      <c r="K1100" s="53"/>
      <c r="L1100" s="54"/>
      <c r="M1100" s="55"/>
      <c r="N1100" s="56"/>
      <c r="O1100" s="57"/>
      <c r="P1100" s="58"/>
      <c r="Q1100" s="56"/>
      <c r="R1100" s="56"/>
      <c r="S1100" s="56"/>
      <c r="T1100" s="59" t="s">
        <v>3</v>
      </c>
      <c r="U1100" s="56"/>
      <c r="V1100" s="56"/>
      <c r="W1100" s="60"/>
    </row>
    <row r="1101" spans="6:25" s="47" customFormat="1" ht="10.5" outlineLevel="3" x14ac:dyDescent="0.25">
      <c r="F1101" s="48"/>
      <c r="G1101" s="49"/>
      <c r="H1101" s="50" t="str">
        <f>IF(AND(H1100&lt;&gt;"Výkaz výměr:",I1100=""),"Výkaz výměr:","")</f>
        <v/>
      </c>
      <c r="I1101" s="51" t="s">
        <v>588</v>
      </c>
      <c r="J1101" s="52"/>
      <c r="K1101" s="53"/>
      <c r="L1101" s="54"/>
      <c r="M1101" s="55">
        <v>32</v>
      </c>
      <c r="N1101" s="56"/>
      <c r="O1101" s="57"/>
      <c r="P1101" s="58"/>
      <c r="Q1101" s="56"/>
      <c r="R1101" s="56"/>
      <c r="S1101" s="56"/>
      <c r="T1101" s="59" t="s">
        <v>3</v>
      </c>
      <c r="U1101" s="56"/>
      <c r="V1101" s="56"/>
      <c r="W1101" s="60"/>
    </row>
    <row r="1102" spans="6:25" s="38" customFormat="1" ht="12" outlineLevel="2" x14ac:dyDescent="0.3">
      <c r="F1102" s="30">
        <v>178</v>
      </c>
      <c r="G1102" s="31" t="s">
        <v>0</v>
      </c>
      <c r="H1102" s="32" t="s">
        <v>246</v>
      </c>
      <c r="I1102" s="33" t="s">
        <v>1233</v>
      </c>
      <c r="J1102" s="31" t="s">
        <v>13</v>
      </c>
      <c r="K1102" s="34">
        <v>98</v>
      </c>
      <c r="L1102" s="35">
        <v>0</v>
      </c>
      <c r="M1102" s="34">
        <v>98</v>
      </c>
      <c r="N1102" s="36">
        <v>57.6</v>
      </c>
      <c r="O1102" s="37">
        <f>M1102*N1102</f>
        <v>5644.8</v>
      </c>
      <c r="P1102" s="37">
        <v>0.22</v>
      </c>
      <c r="Q1102" s="37">
        <f>M1102*P1102</f>
        <v>21.56</v>
      </c>
      <c r="R1102" s="37"/>
      <c r="S1102" s="37">
        <f>M1102*R1102</f>
        <v>0</v>
      </c>
      <c r="T1102" s="37">
        <v>21</v>
      </c>
      <c r="U1102" s="37">
        <f>O1102*T1102/100</f>
        <v>1185.4080000000001</v>
      </c>
      <c r="V1102" s="37">
        <f>U1102+O1102</f>
        <v>6830.2080000000005</v>
      </c>
      <c r="W1102" s="37" t="s">
        <v>1388</v>
      </c>
      <c r="X1102" s="37"/>
      <c r="Y1102" s="37">
        <v>1</v>
      </c>
    </row>
    <row r="1103" spans="6:25" s="38" customFormat="1" ht="12" outlineLevel="2" x14ac:dyDescent="0.3">
      <c r="F1103" s="39"/>
      <c r="G1103" s="40"/>
      <c r="H1103" s="191" t="s">
        <v>230</v>
      </c>
      <c r="I1103" s="203"/>
      <c r="J1103" s="203"/>
      <c r="K1103" s="203"/>
      <c r="L1103" s="203"/>
      <c r="M1103" s="203"/>
      <c r="N1103" s="203"/>
      <c r="O1103" s="203"/>
      <c r="P1103" s="42"/>
      <c r="Q1103" s="43"/>
      <c r="R1103" s="42"/>
      <c r="S1103" s="43"/>
      <c r="T1103" s="44"/>
      <c r="U1103" s="44"/>
      <c r="V1103" s="44"/>
      <c r="W1103" s="45"/>
    </row>
    <row r="1104" spans="6:25" s="38" customFormat="1" ht="6" customHeight="1" outlineLevel="2" x14ac:dyDescent="0.3">
      <c r="F1104" s="39"/>
      <c r="G1104" s="40"/>
      <c r="H1104" s="41"/>
      <c r="I1104" s="46"/>
      <c r="J1104" s="46"/>
      <c r="K1104" s="46"/>
      <c r="L1104" s="46"/>
      <c r="M1104" s="46"/>
      <c r="N1104" s="46"/>
      <c r="O1104" s="46"/>
      <c r="P1104" s="42"/>
      <c r="Q1104" s="43"/>
      <c r="R1104" s="42"/>
      <c r="S1104" s="43"/>
      <c r="T1104" s="44"/>
      <c r="U1104" s="44"/>
      <c r="V1104" s="44"/>
      <c r="W1104" s="45"/>
    </row>
    <row r="1105" spans="6:25" s="47" customFormat="1" ht="10.5" outlineLevel="3" x14ac:dyDescent="0.25">
      <c r="F1105" s="48"/>
      <c r="G1105" s="49"/>
      <c r="H1105" s="50" t="str">
        <f>IF(AND(H1104&lt;&gt;"Výkaz výměr:",I1104=""),"Výkaz výměr:","")</f>
        <v>Výkaz výměr:</v>
      </c>
      <c r="I1105" s="51" t="s">
        <v>56</v>
      </c>
      <c r="J1105" s="52"/>
      <c r="K1105" s="53"/>
      <c r="L1105" s="54"/>
      <c r="M1105" s="55"/>
      <c r="N1105" s="56"/>
      <c r="O1105" s="57"/>
      <c r="P1105" s="58"/>
      <c r="Q1105" s="56"/>
      <c r="R1105" s="56"/>
      <c r="S1105" s="56"/>
      <c r="T1105" s="59" t="s">
        <v>3</v>
      </c>
      <c r="U1105" s="56"/>
      <c r="V1105" s="56"/>
      <c r="W1105" s="60"/>
    </row>
    <row r="1106" spans="6:25" s="47" customFormat="1" ht="10.5" outlineLevel="3" x14ac:dyDescent="0.25">
      <c r="F1106" s="48"/>
      <c r="G1106" s="49"/>
      <c r="H1106" s="50" t="str">
        <f>IF(AND(H1105&lt;&gt;"Výkaz výměr:",I1105=""),"Výkaz výměr:","")</f>
        <v/>
      </c>
      <c r="I1106" s="51" t="s">
        <v>606</v>
      </c>
      <c r="J1106" s="52"/>
      <c r="K1106" s="53"/>
      <c r="L1106" s="54"/>
      <c r="M1106" s="55">
        <v>98</v>
      </c>
      <c r="N1106" s="56"/>
      <c r="O1106" s="57"/>
      <c r="P1106" s="58"/>
      <c r="Q1106" s="56"/>
      <c r="R1106" s="56"/>
      <c r="S1106" s="56"/>
      <c r="T1106" s="59" t="s">
        <v>3</v>
      </c>
      <c r="U1106" s="56"/>
      <c r="V1106" s="56"/>
      <c r="W1106" s="60"/>
    </row>
    <row r="1107" spans="6:25" s="38" customFormat="1" ht="12" outlineLevel="2" x14ac:dyDescent="0.3">
      <c r="F1107" s="30">
        <v>179</v>
      </c>
      <c r="G1107" s="31" t="s">
        <v>0</v>
      </c>
      <c r="H1107" s="32" t="s">
        <v>244</v>
      </c>
      <c r="I1107" s="33" t="s">
        <v>1234</v>
      </c>
      <c r="J1107" s="31" t="s">
        <v>13</v>
      </c>
      <c r="K1107" s="34">
        <v>27</v>
      </c>
      <c r="L1107" s="35">
        <v>0</v>
      </c>
      <c r="M1107" s="34">
        <v>27</v>
      </c>
      <c r="N1107" s="36">
        <v>57.6</v>
      </c>
      <c r="O1107" s="37">
        <f>M1107*N1107</f>
        <v>1555.2</v>
      </c>
      <c r="P1107" s="37">
        <v>0.22</v>
      </c>
      <c r="Q1107" s="37">
        <f>M1107*P1107</f>
        <v>5.94</v>
      </c>
      <c r="R1107" s="37"/>
      <c r="S1107" s="37">
        <f>M1107*R1107</f>
        <v>0</v>
      </c>
      <c r="T1107" s="37">
        <v>21</v>
      </c>
      <c r="U1107" s="37">
        <f>O1107*T1107/100</f>
        <v>326.59199999999998</v>
      </c>
      <c r="V1107" s="37">
        <f>U1107+O1107</f>
        <v>1881.7919999999999</v>
      </c>
      <c r="W1107" s="37"/>
      <c r="X1107" s="37"/>
      <c r="Y1107" s="37">
        <v>1</v>
      </c>
    </row>
    <row r="1108" spans="6:25" s="38" customFormat="1" ht="12" outlineLevel="2" x14ac:dyDescent="0.3">
      <c r="F1108" s="39"/>
      <c r="G1108" s="40"/>
      <c r="H1108" s="191" t="s">
        <v>230</v>
      </c>
      <c r="I1108" s="203"/>
      <c r="J1108" s="203"/>
      <c r="K1108" s="203"/>
      <c r="L1108" s="203"/>
      <c r="M1108" s="203"/>
      <c r="N1108" s="203"/>
      <c r="O1108" s="203"/>
      <c r="P1108" s="42"/>
      <c r="Q1108" s="43"/>
      <c r="R1108" s="42"/>
      <c r="S1108" s="43"/>
      <c r="T1108" s="44"/>
      <c r="U1108" s="44"/>
      <c r="V1108" s="44"/>
      <c r="W1108" s="45"/>
    </row>
    <row r="1109" spans="6:25" s="38" customFormat="1" ht="6" customHeight="1" outlineLevel="2" x14ac:dyDescent="0.3">
      <c r="F1109" s="39"/>
      <c r="G1109" s="40"/>
      <c r="H1109" s="41"/>
      <c r="I1109" s="46"/>
      <c r="J1109" s="46"/>
      <c r="K1109" s="46"/>
      <c r="L1109" s="46"/>
      <c r="M1109" s="46"/>
      <c r="N1109" s="46"/>
      <c r="O1109" s="46"/>
      <c r="P1109" s="42"/>
      <c r="Q1109" s="43"/>
      <c r="R1109" s="42"/>
      <c r="S1109" s="43"/>
      <c r="T1109" s="44"/>
      <c r="U1109" s="44"/>
      <c r="V1109" s="44"/>
      <c r="W1109" s="45"/>
    </row>
    <row r="1110" spans="6:25" s="47" customFormat="1" ht="10.5" outlineLevel="3" x14ac:dyDescent="0.25">
      <c r="F1110" s="48"/>
      <c r="G1110" s="49"/>
      <c r="H1110" s="50" t="str">
        <f>IF(AND(H1109&lt;&gt;"Výkaz výměr:",I1109=""),"Výkaz výměr:","")</f>
        <v>Výkaz výměr:</v>
      </c>
      <c r="I1110" s="51" t="s">
        <v>47</v>
      </c>
      <c r="J1110" s="52"/>
      <c r="K1110" s="53"/>
      <c r="L1110" s="54"/>
      <c r="M1110" s="55"/>
      <c r="N1110" s="56"/>
      <c r="O1110" s="57"/>
      <c r="P1110" s="58"/>
      <c r="Q1110" s="56"/>
      <c r="R1110" s="56"/>
      <c r="S1110" s="56"/>
      <c r="T1110" s="59" t="s">
        <v>3</v>
      </c>
      <c r="U1110" s="56"/>
      <c r="V1110" s="56"/>
      <c r="W1110" s="60"/>
    </row>
    <row r="1111" spans="6:25" s="47" customFormat="1" ht="10.5" outlineLevel="3" x14ac:dyDescent="0.25">
      <c r="F1111" s="48"/>
      <c r="G1111" s="49"/>
      <c r="H1111" s="50" t="str">
        <f>IF(AND(H1110&lt;&gt;"Výkaz výměr:",I1110=""),"Výkaz výměr:","")</f>
        <v/>
      </c>
      <c r="I1111" s="51" t="s">
        <v>586</v>
      </c>
      <c r="J1111" s="52"/>
      <c r="K1111" s="53"/>
      <c r="L1111" s="54"/>
      <c r="M1111" s="55">
        <v>27</v>
      </c>
      <c r="N1111" s="56"/>
      <c r="O1111" s="57"/>
      <c r="P1111" s="58"/>
      <c r="Q1111" s="56"/>
      <c r="R1111" s="56"/>
      <c r="S1111" s="56"/>
      <c r="T1111" s="59" t="s">
        <v>3</v>
      </c>
      <c r="U1111" s="56"/>
      <c r="V1111" s="56"/>
      <c r="W1111" s="60"/>
    </row>
    <row r="1112" spans="6:25" s="38" customFormat="1" ht="12" outlineLevel="2" x14ac:dyDescent="0.3">
      <c r="F1112" s="30">
        <v>180</v>
      </c>
      <c r="G1112" s="31" t="s">
        <v>0</v>
      </c>
      <c r="H1112" s="32" t="s">
        <v>325</v>
      </c>
      <c r="I1112" s="33" t="s">
        <v>1042</v>
      </c>
      <c r="J1112" s="31" t="s">
        <v>6</v>
      </c>
      <c r="K1112" s="34">
        <v>35.68</v>
      </c>
      <c r="L1112" s="35">
        <v>0</v>
      </c>
      <c r="M1112" s="34">
        <v>35.68</v>
      </c>
      <c r="N1112" s="36">
        <v>102</v>
      </c>
      <c r="O1112" s="37">
        <f>M1112*N1112</f>
        <v>3639.36</v>
      </c>
      <c r="P1112" s="37">
        <v>0</v>
      </c>
      <c r="Q1112" s="37">
        <f>M1112*P1112</f>
        <v>0</v>
      </c>
      <c r="R1112" s="37"/>
      <c r="S1112" s="37">
        <f>M1112*R1112</f>
        <v>0</v>
      </c>
      <c r="T1112" s="37">
        <v>21</v>
      </c>
      <c r="U1112" s="37">
        <f>O1112*T1112/100</f>
        <v>764.26559999999995</v>
      </c>
      <c r="V1112" s="37">
        <f>U1112+O1112</f>
        <v>4403.6256000000003</v>
      </c>
      <c r="W1112" s="37"/>
      <c r="X1112" s="37"/>
      <c r="Y1112" s="37">
        <v>1</v>
      </c>
    </row>
    <row r="1113" spans="6:25" s="38" customFormat="1" ht="12" outlineLevel="2" x14ac:dyDescent="0.3">
      <c r="F1113" s="39"/>
      <c r="G1113" s="40"/>
      <c r="H1113" s="191" t="s">
        <v>230</v>
      </c>
      <c r="I1113" s="203"/>
      <c r="J1113" s="203"/>
      <c r="K1113" s="203"/>
      <c r="L1113" s="203"/>
      <c r="M1113" s="203"/>
      <c r="N1113" s="203"/>
      <c r="O1113" s="203"/>
      <c r="P1113" s="42"/>
      <c r="Q1113" s="43"/>
      <c r="R1113" s="42"/>
      <c r="S1113" s="43"/>
      <c r="T1113" s="44"/>
      <c r="U1113" s="44"/>
      <c r="V1113" s="44"/>
      <c r="W1113" s="45"/>
    </row>
    <row r="1114" spans="6:25" s="38" customFormat="1" ht="6" customHeight="1" outlineLevel="2" x14ac:dyDescent="0.3">
      <c r="F1114" s="39"/>
      <c r="G1114" s="40"/>
      <c r="H1114" s="41"/>
      <c r="I1114" s="46"/>
      <c r="J1114" s="46"/>
      <c r="K1114" s="46"/>
      <c r="L1114" s="46"/>
      <c r="M1114" s="46"/>
      <c r="N1114" s="46"/>
      <c r="O1114" s="46"/>
      <c r="P1114" s="42"/>
      <c r="Q1114" s="43"/>
      <c r="R1114" s="42"/>
      <c r="S1114" s="43"/>
      <c r="T1114" s="44"/>
      <c r="U1114" s="44"/>
      <c r="V1114" s="44"/>
      <c r="W1114" s="45"/>
    </row>
    <row r="1115" spans="6:25" s="47" customFormat="1" ht="10.5" outlineLevel="3" x14ac:dyDescent="0.25">
      <c r="F1115" s="48"/>
      <c r="G1115" s="49"/>
      <c r="H1115" s="50" t="str">
        <f>IF(AND(H1114&lt;&gt;"Výkaz výměr:",I1114=""),"Výkaz výměr:","")</f>
        <v>Výkaz výměr:</v>
      </c>
      <c r="I1115" s="51" t="s">
        <v>943</v>
      </c>
      <c r="J1115" s="52"/>
      <c r="K1115" s="53"/>
      <c r="L1115" s="54"/>
      <c r="M1115" s="55"/>
      <c r="N1115" s="56"/>
      <c r="O1115" s="57"/>
      <c r="P1115" s="58"/>
      <c r="Q1115" s="56"/>
      <c r="R1115" s="56"/>
      <c r="S1115" s="56"/>
      <c r="T1115" s="59" t="s">
        <v>3</v>
      </c>
      <c r="U1115" s="56"/>
      <c r="V1115" s="56"/>
      <c r="W1115" s="60"/>
    </row>
    <row r="1116" spans="6:25" s="47" customFormat="1" ht="10.5" outlineLevel="3" x14ac:dyDescent="0.25">
      <c r="F1116" s="48"/>
      <c r="G1116" s="49"/>
      <c r="H1116" s="50" t="str">
        <f>IF(AND(H1115&lt;&gt;"Výkaz výměr:",I1115=""),"Výkaz výměr:","")</f>
        <v/>
      </c>
      <c r="I1116" s="51" t="s">
        <v>785</v>
      </c>
      <c r="J1116" s="52"/>
      <c r="K1116" s="53"/>
      <c r="L1116" s="54"/>
      <c r="M1116" s="55">
        <v>35.68</v>
      </c>
      <c r="N1116" s="56"/>
      <c r="O1116" s="57"/>
      <c r="P1116" s="58"/>
      <c r="Q1116" s="56"/>
      <c r="R1116" s="56"/>
      <c r="S1116" s="56"/>
      <c r="T1116" s="59" t="s">
        <v>3</v>
      </c>
      <c r="U1116" s="56"/>
      <c r="V1116" s="56"/>
      <c r="W1116" s="60"/>
    </row>
    <row r="1117" spans="6:25" s="38" customFormat="1" ht="12" outlineLevel="2" x14ac:dyDescent="0.3">
      <c r="F1117" s="30">
        <v>181</v>
      </c>
      <c r="G1117" s="31" t="s">
        <v>0</v>
      </c>
      <c r="H1117" s="32" t="s">
        <v>323</v>
      </c>
      <c r="I1117" s="33" t="s">
        <v>885</v>
      </c>
      <c r="J1117" s="31" t="s">
        <v>6</v>
      </c>
      <c r="K1117" s="34">
        <v>72.97</v>
      </c>
      <c r="L1117" s="35">
        <v>0</v>
      </c>
      <c r="M1117" s="34">
        <v>72.97</v>
      </c>
      <c r="N1117" s="36">
        <v>46.5</v>
      </c>
      <c r="O1117" s="37">
        <f>M1117*N1117</f>
        <v>3393.105</v>
      </c>
      <c r="P1117" s="37">
        <v>0</v>
      </c>
      <c r="Q1117" s="37">
        <f>M1117*P1117</f>
        <v>0</v>
      </c>
      <c r="R1117" s="37"/>
      <c r="S1117" s="37">
        <f>M1117*R1117</f>
        <v>0</v>
      </c>
      <c r="T1117" s="37">
        <v>21</v>
      </c>
      <c r="U1117" s="37">
        <f>O1117*T1117/100</f>
        <v>712.55205000000001</v>
      </c>
      <c r="V1117" s="37">
        <f>U1117+O1117</f>
        <v>4105.6570499999998</v>
      </c>
      <c r="W1117" s="37"/>
      <c r="X1117" s="37"/>
      <c r="Y1117" s="37">
        <v>1</v>
      </c>
    </row>
    <row r="1118" spans="6:25" s="38" customFormat="1" ht="12" outlineLevel="2" x14ac:dyDescent="0.3">
      <c r="F1118" s="39"/>
      <c r="G1118" s="40"/>
      <c r="H1118" s="191" t="s">
        <v>230</v>
      </c>
      <c r="I1118" s="203"/>
      <c r="J1118" s="203"/>
      <c r="K1118" s="203"/>
      <c r="L1118" s="203"/>
      <c r="M1118" s="203"/>
      <c r="N1118" s="203"/>
      <c r="O1118" s="203"/>
      <c r="P1118" s="42"/>
      <c r="Q1118" s="43"/>
      <c r="R1118" s="42"/>
      <c r="S1118" s="43"/>
      <c r="T1118" s="44"/>
      <c r="U1118" s="44"/>
      <c r="V1118" s="44"/>
      <c r="W1118" s="45"/>
    </row>
    <row r="1119" spans="6:25" s="38" customFormat="1" ht="6" customHeight="1" outlineLevel="2" x14ac:dyDescent="0.3">
      <c r="F1119" s="39"/>
      <c r="G1119" s="40"/>
      <c r="H1119" s="41"/>
      <c r="I1119" s="46"/>
      <c r="J1119" s="46"/>
      <c r="K1119" s="46"/>
      <c r="L1119" s="46"/>
      <c r="M1119" s="46"/>
      <c r="N1119" s="46"/>
      <c r="O1119" s="46"/>
      <c r="P1119" s="42"/>
      <c r="Q1119" s="43"/>
      <c r="R1119" s="42"/>
      <c r="S1119" s="43"/>
      <c r="T1119" s="44"/>
      <c r="U1119" s="44"/>
      <c r="V1119" s="44"/>
      <c r="W1119" s="45"/>
    </row>
    <row r="1120" spans="6:25" s="47" customFormat="1" ht="10.5" outlineLevel="3" x14ac:dyDescent="0.25">
      <c r="F1120" s="48"/>
      <c r="G1120" s="49"/>
      <c r="H1120" s="50" t="str">
        <f>IF(AND(H1119&lt;&gt;"Výkaz výměr:",I1119=""),"Výkaz výměr:","")</f>
        <v>Výkaz výměr:</v>
      </c>
      <c r="I1120" s="51" t="s">
        <v>1006</v>
      </c>
      <c r="J1120" s="52"/>
      <c r="K1120" s="53"/>
      <c r="L1120" s="54"/>
      <c r="M1120" s="55"/>
      <c r="N1120" s="56"/>
      <c r="O1120" s="57"/>
      <c r="P1120" s="58"/>
      <c r="Q1120" s="56"/>
      <c r="R1120" s="56"/>
      <c r="S1120" s="56"/>
      <c r="T1120" s="59" t="s">
        <v>3</v>
      </c>
      <c r="U1120" s="56"/>
      <c r="V1120" s="56"/>
      <c r="W1120" s="60"/>
    </row>
    <row r="1121" spans="6:25" s="47" customFormat="1" ht="10.5" outlineLevel="3" x14ac:dyDescent="0.25">
      <c r="F1121" s="48"/>
      <c r="G1121" s="49"/>
      <c r="H1121" s="50" t="str">
        <f>IF(AND(H1120&lt;&gt;"Výkaz výměr:",I1120=""),"Výkaz výměr:","")</f>
        <v/>
      </c>
      <c r="I1121" s="51" t="s">
        <v>1170</v>
      </c>
      <c r="J1121" s="52"/>
      <c r="K1121" s="53"/>
      <c r="L1121" s="54"/>
      <c r="M1121" s="55"/>
      <c r="N1121" s="56"/>
      <c r="O1121" s="57"/>
      <c r="P1121" s="58"/>
      <c r="Q1121" s="56"/>
      <c r="R1121" s="56"/>
      <c r="S1121" s="56"/>
      <c r="T1121" s="59" t="s">
        <v>3</v>
      </c>
      <c r="U1121" s="56"/>
      <c r="V1121" s="56"/>
      <c r="W1121" s="60"/>
    </row>
    <row r="1122" spans="6:25" s="47" customFormat="1" ht="10.5" outlineLevel="3" x14ac:dyDescent="0.25">
      <c r="F1122" s="48"/>
      <c r="G1122" s="49"/>
      <c r="H1122" s="50" t="str">
        <f>IF(AND(H1121&lt;&gt;"Výkaz výměr:",I1121=""),"Výkaz výměr:","")</f>
        <v/>
      </c>
      <c r="I1122" s="51" t="s">
        <v>979</v>
      </c>
      <c r="J1122" s="52"/>
      <c r="K1122" s="53"/>
      <c r="L1122" s="54"/>
      <c r="M1122" s="55"/>
      <c r="N1122" s="56"/>
      <c r="O1122" s="57"/>
      <c r="P1122" s="58"/>
      <c r="Q1122" s="56"/>
      <c r="R1122" s="56"/>
      <c r="S1122" s="56"/>
      <c r="T1122" s="59" t="s">
        <v>3</v>
      </c>
      <c r="U1122" s="56"/>
      <c r="V1122" s="56"/>
      <c r="W1122" s="60"/>
    </row>
    <row r="1123" spans="6:25" s="47" customFormat="1" ht="10.5" outlineLevel="3" x14ac:dyDescent="0.25">
      <c r="F1123" s="48"/>
      <c r="G1123" s="49"/>
      <c r="H1123" s="50" t="str">
        <f>IF(AND(H1122&lt;&gt;"Výkaz výměr:",I1122=""),"Výkaz výměr:","")</f>
        <v/>
      </c>
      <c r="I1123" s="51" t="s">
        <v>803</v>
      </c>
      <c r="J1123" s="52"/>
      <c r="K1123" s="53"/>
      <c r="L1123" s="54"/>
      <c r="M1123" s="55">
        <v>72.97</v>
      </c>
      <c r="N1123" s="56"/>
      <c r="O1123" s="57"/>
      <c r="P1123" s="58"/>
      <c r="Q1123" s="56"/>
      <c r="R1123" s="56"/>
      <c r="S1123" s="56"/>
      <c r="T1123" s="59" t="s">
        <v>3</v>
      </c>
      <c r="U1123" s="56"/>
      <c r="V1123" s="56"/>
      <c r="W1123" s="60"/>
    </row>
    <row r="1124" spans="6:25" s="38" customFormat="1" ht="12" outlineLevel="2" x14ac:dyDescent="0.3">
      <c r="F1124" s="30">
        <v>182</v>
      </c>
      <c r="G1124" s="31" t="s">
        <v>0</v>
      </c>
      <c r="H1124" s="32" t="s">
        <v>324</v>
      </c>
      <c r="I1124" s="33" t="s">
        <v>1051</v>
      </c>
      <c r="J1124" s="31" t="s">
        <v>6</v>
      </c>
      <c r="K1124" s="34">
        <v>656.73</v>
      </c>
      <c r="L1124" s="35">
        <v>0</v>
      </c>
      <c r="M1124" s="34">
        <v>656.73</v>
      </c>
      <c r="N1124" s="36">
        <v>5.2</v>
      </c>
      <c r="O1124" s="37">
        <f>M1124*N1124</f>
        <v>3414.9960000000001</v>
      </c>
      <c r="P1124" s="37">
        <v>0</v>
      </c>
      <c r="Q1124" s="37">
        <f>M1124*P1124</f>
        <v>0</v>
      </c>
      <c r="R1124" s="37"/>
      <c r="S1124" s="37">
        <f>M1124*R1124</f>
        <v>0</v>
      </c>
      <c r="T1124" s="37">
        <v>21</v>
      </c>
      <c r="U1124" s="37">
        <f>O1124*T1124/100</f>
        <v>717.14915999999994</v>
      </c>
      <c r="V1124" s="37">
        <f>U1124+O1124</f>
        <v>4132.14516</v>
      </c>
      <c r="W1124" s="37"/>
      <c r="X1124" s="37"/>
      <c r="Y1124" s="37">
        <v>1</v>
      </c>
    </row>
    <row r="1125" spans="6:25" s="38" customFormat="1" ht="12" outlineLevel="2" x14ac:dyDescent="0.3">
      <c r="F1125" s="39"/>
      <c r="G1125" s="40"/>
      <c r="H1125" s="191" t="s">
        <v>230</v>
      </c>
      <c r="I1125" s="203"/>
      <c r="J1125" s="203"/>
      <c r="K1125" s="203"/>
      <c r="L1125" s="203"/>
      <c r="M1125" s="203"/>
      <c r="N1125" s="203"/>
      <c r="O1125" s="203"/>
      <c r="P1125" s="42"/>
      <c r="Q1125" s="43"/>
      <c r="R1125" s="42"/>
      <c r="S1125" s="43"/>
      <c r="T1125" s="44"/>
      <c r="U1125" s="44"/>
      <c r="V1125" s="44"/>
      <c r="W1125" s="45"/>
    </row>
    <row r="1126" spans="6:25" s="38" customFormat="1" ht="6" customHeight="1" outlineLevel="2" x14ac:dyDescent="0.3">
      <c r="F1126" s="39"/>
      <c r="G1126" s="40"/>
      <c r="H1126" s="41"/>
      <c r="I1126" s="46"/>
      <c r="J1126" s="46"/>
      <c r="K1126" s="46"/>
      <c r="L1126" s="46"/>
      <c r="M1126" s="46"/>
      <c r="N1126" s="46"/>
      <c r="O1126" s="46"/>
      <c r="P1126" s="42"/>
      <c r="Q1126" s="43"/>
      <c r="R1126" s="42"/>
      <c r="S1126" s="43"/>
      <c r="T1126" s="44"/>
      <c r="U1126" s="44"/>
      <c r="V1126" s="44"/>
      <c r="W1126" s="45"/>
    </row>
    <row r="1127" spans="6:25" s="47" customFormat="1" ht="10.5" outlineLevel="3" x14ac:dyDescent="0.25">
      <c r="F1127" s="48"/>
      <c r="G1127" s="49"/>
      <c r="H1127" s="50" t="str">
        <f>IF(AND(H1126&lt;&gt;"Výkaz výměr:",I1126=""),"Výkaz výměr:","")</f>
        <v>Výkaz výměr:</v>
      </c>
      <c r="I1127" s="51" t="s">
        <v>679</v>
      </c>
      <c r="J1127" s="52"/>
      <c r="K1127" s="53"/>
      <c r="L1127" s="54"/>
      <c r="M1127" s="55"/>
      <c r="N1127" s="56"/>
      <c r="O1127" s="57"/>
      <c r="P1127" s="58"/>
      <c r="Q1127" s="56"/>
      <c r="R1127" s="56"/>
      <c r="S1127" s="56"/>
      <c r="T1127" s="59" t="s">
        <v>3</v>
      </c>
      <c r="U1127" s="56"/>
      <c r="V1127" s="56"/>
      <c r="W1127" s="60"/>
    </row>
    <row r="1128" spans="6:25" s="47" customFormat="1" ht="10.5" outlineLevel="3" x14ac:dyDescent="0.25">
      <c r="F1128" s="48"/>
      <c r="G1128" s="49"/>
      <c r="H1128" s="50" t="str">
        <f>IF(AND(H1127&lt;&gt;"Výkaz výměr:",I1127=""),"Výkaz výměr:","")</f>
        <v/>
      </c>
      <c r="I1128" s="51" t="s">
        <v>1182</v>
      </c>
      <c r="J1128" s="52"/>
      <c r="K1128" s="53"/>
      <c r="L1128" s="54"/>
      <c r="M1128" s="55"/>
      <c r="N1128" s="56"/>
      <c r="O1128" s="57"/>
      <c r="P1128" s="58"/>
      <c r="Q1128" s="56"/>
      <c r="R1128" s="56"/>
      <c r="S1128" s="56"/>
      <c r="T1128" s="59" t="s">
        <v>3</v>
      </c>
      <c r="U1128" s="56"/>
      <c r="V1128" s="56"/>
      <c r="W1128" s="60"/>
    </row>
    <row r="1129" spans="6:25" s="47" customFormat="1" ht="10.5" outlineLevel="3" x14ac:dyDescent="0.25">
      <c r="F1129" s="48"/>
      <c r="G1129" s="49"/>
      <c r="H1129" s="50" t="str">
        <f>IF(AND(H1128&lt;&gt;"Výkaz výměr:",I1128=""),"Výkaz výměr:","")</f>
        <v/>
      </c>
      <c r="I1129" s="51" t="s">
        <v>1229</v>
      </c>
      <c r="J1129" s="52"/>
      <c r="K1129" s="53"/>
      <c r="L1129" s="54"/>
      <c r="M1129" s="55"/>
      <c r="N1129" s="56"/>
      <c r="O1129" s="57"/>
      <c r="P1129" s="58"/>
      <c r="Q1129" s="56"/>
      <c r="R1129" s="56"/>
      <c r="S1129" s="56"/>
      <c r="T1129" s="59" t="s">
        <v>3</v>
      </c>
      <c r="U1129" s="56"/>
      <c r="V1129" s="56"/>
      <c r="W1129" s="60"/>
    </row>
    <row r="1130" spans="6:25" s="47" customFormat="1" ht="10.5" outlineLevel="3" x14ac:dyDescent="0.25">
      <c r="F1130" s="48"/>
      <c r="G1130" s="49"/>
      <c r="H1130" s="50" t="str">
        <f>IF(AND(H1129&lt;&gt;"Výkaz výměr:",I1129=""),"Výkaz výměr:","")</f>
        <v/>
      </c>
      <c r="I1130" s="51" t="s">
        <v>1025</v>
      </c>
      <c r="J1130" s="52"/>
      <c r="K1130" s="53"/>
      <c r="L1130" s="54"/>
      <c r="M1130" s="55"/>
      <c r="N1130" s="56"/>
      <c r="O1130" s="57"/>
      <c r="P1130" s="58"/>
      <c r="Q1130" s="56"/>
      <c r="R1130" s="56"/>
      <c r="S1130" s="56"/>
      <c r="T1130" s="59" t="s">
        <v>3</v>
      </c>
      <c r="U1130" s="56"/>
      <c r="V1130" s="56"/>
      <c r="W1130" s="60"/>
    </row>
    <row r="1131" spans="6:25" s="47" customFormat="1" ht="10.5" outlineLevel="3" x14ac:dyDescent="0.25">
      <c r="F1131" s="48"/>
      <c r="G1131" s="49"/>
      <c r="H1131" s="50" t="str">
        <f>IF(AND(H1130&lt;&gt;"Výkaz výměr:",I1130=""),"Výkaz výměr:","")</f>
        <v/>
      </c>
      <c r="I1131" s="51" t="s">
        <v>867</v>
      </c>
      <c r="J1131" s="52"/>
      <c r="K1131" s="53"/>
      <c r="L1131" s="54"/>
      <c r="M1131" s="55">
        <v>656.73</v>
      </c>
      <c r="N1131" s="56"/>
      <c r="O1131" s="57"/>
      <c r="P1131" s="58"/>
      <c r="Q1131" s="56"/>
      <c r="R1131" s="56"/>
      <c r="S1131" s="56"/>
      <c r="T1131" s="59" t="s">
        <v>3</v>
      </c>
      <c r="U1131" s="56"/>
      <c r="V1131" s="56"/>
      <c r="W1131" s="60"/>
    </row>
    <row r="1132" spans="6:25" s="38" customFormat="1" ht="12" outlineLevel="2" x14ac:dyDescent="0.3">
      <c r="F1132" s="30">
        <v>183</v>
      </c>
      <c r="G1132" s="31" t="s">
        <v>0</v>
      </c>
      <c r="H1132" s="32" t="s">
        <v>328</v>
      </c>
      <c r="I1132" s="33" t="s">
        <v>934</v>
      </c>
      <c r="J1132" s="31" t="s">
        <v>6</v>
      </c>
      <c r="K1132" s="34">
        <v>8.18</v>
      </c>
      <c r="L1132" s="35">
        <v>0</v>
      </c>
      <c r="M1132" s="34">
        <v>8.18</v>
      </c>
      <c r="N1132" s="36">
        <v>260</v>
      </c>
      <c r="O1132" s="37">
        <f>M1132*N1132</f>
        <v>2126.7999999999997</v>
      </c>
      <c r="P1132" s="37">
        <v>0</v>
      </c>
      <c r="Q1132" s="37">
        <f>M1132*P1132</f>
        <v>0</v>
      </c>
      <c r="R1132" s="37"/>
      <c r="S1132" s="37">
        <f>M1132*R1132</f>
        <v>0</v>
      </c>
      <c r="T1132" s="37">
        <v>21</v>
      </c>
      <c r="U1132" s="37">
        <f>O1132*T1132/100</f>
        <v>446.62799999999993</v>
      </c>
      <c r="V1132" s="37">
        <f>U1132+O1132</f>
        <v>2573.4279999999999</v>
      </c>
      <c r="W1132" s="37" t="s">
        <v>1363</v>
      </c>
      <c r="X1132" s="37"/>
      <c r="Y1132" s="37">
        <v>1</v>
      </c>
    </row>
    <row r="1133" spans="6:25" s="38" customFormat="1" ht="12" outlineLevel="2" x14ac:dyDescent="0.3">
      <c r="F1133" s="39"/>
      <c r="G1133" s="40"/>
      <c r="H1133" s="191" t="s">
        <v>230</v>
      </c>
      <c r="I1133" s="203"/>
      <c r="J1133" s="203"/>
      <c r="K1133" s="203"/>
      <c r="L1133" s="203"/>
      <c r="M1133" s="203"/>
      <c r="N1133" s="203"/>
      <c r="O1133" s="203"/>
      <c r="P1133" s="42"/>
      <c r="Q1133" s="43"/>
      <c r="R1133" s="42"/>
      <c r="S1133" s="43"/>
      <c r="T1133" s="44"/>
      <c r="U1133" s="44"/>
      <c r="V1133" s="44"/>
      <c r="W1133" s="45"/>
    </row>
    <row r="1134" spans="6:25" s="38" customFormat="1" ht="6" customHeight="1" outlineLevel="2" x14ac:dyDescent="0.3">
      <c r="F1134" s="39"/>
      <c r="G1134" s="40"/>
      <c r="H1134" s="41"/>
      <c r="I1134" s="46"/>
      <c r="J1134" s="46"/>
      <c r="K1134" s="46"/>
      <c r="L1134" s="46"/>
      <c r="M1134" s="46"/>
      <c r="N1134" s="46"/>
      <c r="O1134" s="46"/>
      <c r="P1134" s="42"/>
      <c r="Q1134" s="43"/>
      <c r="R1134" s="42"/>
      <c r="S1134" s="43"/>
      <c r="T1134" s="44"/>
      <c r="U1134" s="44"/>
      <c r="V1134" s="44"/>
      <c r="W1134" s="45"/>
    </row>
    <row r="1135" spans="6:25" s="47" customFormat="1" ht="10.5" outlineLevel="3" x14ac:dyDescent="0.25">
      <c r="F1135" s="48"/>
      <c r="G1135" s="49"/>
      <c r="H1135" s="50" t="str">
        <f>IF(AND(H1134&lt;&gt;"Výkaz výměr:",I1134=""),"Výkaz výměr:","")</f>
        <v>Výkaz výměr:</v>
      </c>
      <c r="I1135" s="51" t="s">
        <v>404</v>
      </c>
      <c r="J1135" s="52"/>
      <c r="K1135" s="53"/>
      <c r="L1135" s="54"/>
      <c r="M1135" s="55"/>
      <c r="N1135" s="56"/>
      <c r="O1135" s="57"/>
      <c r="P1135" s="58"/>
      <c r="Q1135" s="56"/>
      <c r="R1135" s="56"/>
      <c r="S1135" s="56"/>
      <c r="T1135" s="59" t="s">
        <v>3</v>
      </c>
      <c r="U1135" s="56"/>
      <c r="V1135" s="56"/>
      <c r="W1135" s="60"/>
    </row>
    <row r="1136" spans="6:25" s="47" customFormat="1" ht="10.5" outlineLevel="3" x14ac:dyDescent="0.25">
      <c r="F1136" s="48"/>
      <c r="G1136" s="49"/>
      <c r="H1136" s="50" t="str">
        <f>IF(AND(H1135&lt;&gt;"Výkaz výměr:",I1135=""),"Výkaz výměr:","")</f>
        <v/>
      </c>
      <c r="I1136" s="51" t="s">
        <v>718</v>
      </c>
      <c r="J1136" s="52"/>
      <c r="K1136" s="53"/>
      <c r="L1136" s="54"/>
      <c r="M1136" s="55">
        <v>8.18</v>
      </c>
      <c r="N1136" s="56"/>
      <c r="O1136" s="57"/>
      <c r="P1136" s="58"/>
      <c r="Q1136" s="56"/>
      <c r="R1136" s="56"/>
      <c r="S1136" s="56"/>
      <c r="T1136" s="59" t="s">
        <v>3</v>
      </c>
      <c r="U1136" s="56"/>
      <c r="V1136" s="56"/>
      <c r="W1136" s="60"/>
    </row>
    <row r="1137" spans="6:25" s="38" customFormat="1" ht="12" outlineLevel="2" x14ac:dyDescent="0.3">
      <c r="F1137" s="30">
        <v>184</v>
      </c>
      <c r="G1137" s="31" t="s">
        <v>0</v>
      </c>
      <c r="H1137" s="32" t="s">
        <v>327</v>
      </c>
      <c r="I1137" s="33" t="s">
        <v>543</v>
      </c>
      <c r="J1137" s="31" t="s">
        <v>6</v>
      </c>
      <c r="K1137" s="34">
        <v>34.29</v>
      </c>
      <c r="L1137" s="35">
        <v>0</v>
      </c>
      <c r="M1137" s="34">
        <v>34.29</v>
      </c>
      <c r="N1137" s="36">
        <v>230</v>
      </c>
      <c r="O1137" s="37">
        <f>M1137*N1137</f>
        <v>7886.7</v>
      </c>
      <c r="P1137" s="37">
        <v>0</v>
      </c>
      <c r="Q1137" s="37">
        <f>M1137*P1137</f>
        <v>0</v>
      </c>
      <c r="R1137" s="37"/>
      <c r="S1137" s="37">
        <f>M1137*R1137</f>
        <v>0</v>
      </c>
      <c r="T1137" s="37">
        <v>21</v>
      </c>
      <c r="U1137" s="37">
        <f>O1137*T1137/100</f>
        <v>1656.2069999999999</v>
      </c>
      <c r="V1137" s="37">
        <f>U1137+O1137</f>
        <v>9542.9069999999992</v>
      </c>
      <c r="W1137" s="37" t="s">
        <v>1362</v>
      </c>
      <c r="X1137" s="37"/>
      <c r="Y1137" s="37">
        <v>1</v>
      </c>
    </row>
    <row r="1138" spans="6:25" s="38" customFormat="1" ht="12" outlineLevel="2" x14ac:dyDescent="0.3">
      <c r="F1138" s="39"/>
      <c r="G1138" s="40"/>
      <c r="H1138" s="191" t="s">
        <v>230</v>
      </c>
      <c r="I1138" s="203"/>
      <c r="J1138" s="203"/>
      <c r="K1138" s="203"/>
      <c r="L1138" s="203"/>
      <c r="M1138" s="203"/>
      <c r="N1138" s="203"/>
      <c r="O1138" s="203"/>
      <c r="P1138" s="42"/>
      <c r="Q1138" s="43"/>
      <c r="R1138" s="42"/>
      <c r="S1138" s="43"/>
      <c r="T1138" s="44"/>
      <c r="U1138" s="44"/>
      <c r="V1138" s="44"/>
      <c r="W1138" s="45"/>
    </row>
    <row r="1139" spans="6:25" s="38" customFormat="1" ht="6" customHeight="1" outlineLevel="2" x14ac:dyDescent="0.3">
      <c r="F1139" s="39"/>
      <c r="G1139" s="40"/>
      <c r="H1139" s="41"/>
      <c r="I1139" s="46"/>
      <c r="J1139" s="46"/>
      <c r="K1139" s="46"/>
      <c r="L1139" s="46"/>
      <c r="M1139" s="46"/>
      <c r="N1139" s="46"/>
      <c r="O1139" s="46"/>
      <c r="P1139" s="42"/>
      <c r="Q1139" s="43"/>
      <c r="R1139" s="42"/>
      <c r="S1139" s="43"/>
      <c r="T1139" s="44"/>
      <c r="U1139" s="44"/>
      <c r="V1139" s="44"/>
      <c r="W1139" s="45"/>
    </row>
    <row r="1140" spans="6:25" s="47" customFormat="1" ht="10.5" outlineLevel="3" x14ac:dyDescent="0.25">
      <c r="F1140" s="48"/>
      <c r="G1140" s="49"/>
      <c r="H1140" s="50" t="str">
        <f>IF(AND(H1139&lt;&gt;"Výkaz výměr:",I1139=""),"Výkaz výměr:","")</f>
        <v>Výkaz výměr:</v>
      </c>
      <c r="I1140" s="51" t="s">
        <v>1171</v>
      </c>
      <c r="J1140" s="52"/>
      <c r="K1140" s="53"/>
      <c r="L1140" s="54"/>
      <c r="M1140" s="55"/>
      <c r="N1140" s="56"/>
      <c r="O1140" s="57"/>
      <c r="P1140" s="58"/>
      <c r="Q1140" s="56"/>
      <c r="R1140" s="56"/>
      <c r="S1140" s="56"/>
      <c r="T1140" s="59" t="s">
        <v>3</v>
      </c>
      <c r="U1140" s="56"/>
      <c r="V1140" s="56"/>
      <c r="W1140" s="60"/>
    </row>
    <row r="1141" spans="6:25" s="47" customFormat="1" ht="10.5" outlineLevel="3" x14ac:dyDescent="0.25">
      <c r="F1141" s="48"/>
      <c r="G1141" s="49"/>
      <c r="H1141" s="50" t="str">
        <f>IF(AND(H1140&lt;&gt;"Výkaz výměr:",I1140=""),"Výkaz výměr:","")</f>
        <v/>
      </c>
      <c r="I1141" s="51" t="s">
        <v>784</v>
      </c>
      <c r="J1141" s="52"/>
      <c r="K1141" s="53"/>
      <c r="L1141" s="54"/>
      <c r="M1141" s="55">
        <v>34.29</v>
      </c>
      <c r="N1141" s="56"/>
      <c r="O1141" s="57"/>
      <c r="P1141" s="58"/>
      <c r="Q1141" s="56"/>
      <c r="R1141" s="56"/>
      <c r="S1141" s="56"/>
      <c r="T1141" s="59" t="s">
        <v>3</v>
      </c>
      <c r="U1141" s="56"/>
      <c r="V1141" s="56"/>
      <c r="W1141" s="60"/>
    </row>
    <row r="1142" spans="6:25" s="38" customFormat="1" ht="12" outlineLevel="2" x14ac:dyDescent="0.3">
      <c r="F1142" s="30">
        <v>185</v>
      </c>
      <c r="G1142" s="31" t="s">
        <v>0</v>
      </c>
      <c r="H1142" s="32" t="s">
        <v>386</v>
      </c>
      <c r="I1142" s="33" t="s">
        <v>525</v>
      </c>
      <c r="J1142" s="31" t="s">
        <v>6</v>
      </c>
      <c r="K1142" s="34">
        <v>27.5</v>
      </c>
      <c r="L1142" s="35">
        <v>0</v>
      </c>
      <c r="M1142" s="34">
        <v>27.5</v>
      </c>
      <c r="N1142" s="36">
        <v>240</v>
      </c>
      <c r="O1142" s="37">
        <f>M1142*N1142</f>
        <v>6600</v>
      </c>
      <c r="P1142" s="37">
        <v>0</v>
      </c>
      <c r="Q1142" s="37">
        <f>M1142*P1142</f>
        <v>0</v>
      </c>
      <c r="R1142" s="37"/>
      <c r="S1142" s="37">
        <f>M1142*R1142</f>
        <v>0</v>
      </c>
      <c r="T1142" s="37">
        <v>21</v>
      </c>
      <c r="U1142" s="37">
        <f>O1142*T1142/100</f>
        <v>1386</v>
      </c>
      <c r="V1142" s="37">
        <f>U1142+O1142</f>
        <v>7986</v>
      </c>
      <c r="W1142" s="37" t="s">
        <v>1389</v>
      </c>
      <c r="X1142" s="37"/>
      <c r="Y1142" s="37">
        <v>1</v>
      </c>
    </row>
    <row r="1143" spans="6:25" s="38" customFormat="1" ht="12" outlineLevel="2" x14ac:dyDescent="0.3">
      <c r="F1143" s="39"/>
      <c r="G1143" s="40"/>
      <c r="H1143" s="191" t="s">
        <v>230</v>
      </c>
      <c r="I1143" s="203"/>
      <c r="J1143" s="203"/>
      <c r="K1143" s="203"/>
      <c r="L1143" s="203"/>
      <c r="M1143" s="203"/>
      <c r="N1143" s="203"/>
      <c r="O1143" s="203"/>
      <c r="P1143" s="42"/>
      <c r="Q1143" s="43"/>
      <c r="R1143" s="42"/>
      <c r="S1143" s="43"/>
      <c r="T1143" s="44"/>
      <c r="U1143" s="44"/>
      <c r="V1143" s="44"/>
      <c r="W1143" s="45"/>
    </row>
    <row r="1144" spans="6:25" s="38" customFormat="1" ht="6" customHeight="1" outlineLevel="2" x14ac:dyDescent="0.3">
      <c r="F1144" s="39"/>
      <c r="G1144" s="40"/>
      <c r="H1144" s="41"/>
      <c r="I1144" s="46"/>
      <c r="J1144" s="46"/>
      <c r="K1144" s="46"/>
      <c r="L1144" s="46"/>
      <c r="M1144" s="46"/>
      <c r="N1144" s="46"/>
      <c r="O1144" s="46"/>
      <c r="P1144" s="42"/>
      <c r="Q1144" s="43"/>
      <c r="R1144" s="42"/>
      <c r="S1144" s="43"/>
      <c r="T1144" s="44"/>
      <c r="U1144" s="44"/>
      <c r="V1144" s="44"/>
      <c r="W1144" s="45"/>
    </row>
    <row r="1145" spans="6:25" s="47" customFormat="1" ht="10.5" outlineLevel="3" x14ac:dyDescent="0.25">
      <c r="F1145" s="48"/>
      <c r="G1145" s="49"/>
      <c r="H1145" s="50" t="str">
        <f>IF(AND(H1144&lt;&gt;"Výkaz výměr:",I1144=""),"Výkaz výměr:","")</f>
        <v>Výkaz výměr:</v>
      </c>
      <c r="I1145" s="51" t="s">
        <v>529</v>
      </c>
      <c r="J1145" s="52"/>
      <c r="K1145" s="53"/>
      <c r="L1145" s="54"/>
      <c r="M1145" s="55"/>
      <c r="N1145" s="56"/>
      <c r="O1145" s="57"/>
      <c r="P1145" s="58"/>
      <c r="Q1145" s="56"/>
      <c r="R1145" s="56"/>
      <c r="S1145" s="56"/>
      <c r="T1145" s="59" t="s">
        <v>3</v>
      </c>
      <c r="U1145" s="56"/>
      <c r="V1145" s="56"/>
      <c r="W1145" s="60"/>
    </row>
    <row r="1146" spans="6:25" s="47" customFormat="1" ht="10.5" outlineLevel="3" x14ac:dyDescent="0.25">
      <c r="F1146" s="48"/>
      <c r="G1146" s="49"/>
      <c r="H1146" s="50" t="str">
        <f>IF(AND(H1145&lt;&gt;"Výkaz výměr:",I1145=""),"Výkaz výměr:","")</f>
        <v/>
      </c>
      <c r="I1146" s="51" t="s">
        <v>704</v>
      </c>
      <c r="J1146" s="52"/>
      <c r="K1146" s="53"/>
      <c r="L1146" s="54"/>
      <c r="M1146" s="55">
        <v>27.5</v>
      </c>
      <c r="N1146" s="56"/>
      <c r="O1146" s="57"/>
      <c r="P1146" s="58"/>
      <c r="Q1146" s="56"/>
      <c r="R1146" s="56"/>
      <c r="S1146" s="56"/>
      <c r="T1146" s="59" t="s">
        <v>3</v>
      </c>
      <c r="U1146" s="56"/>
      <c r="V1146" s="56"/>
      <c r="W1146" s="60"/>
    </row>
    <row r="1147" spans="6:25" s="38" customFormat="1" ht="12" outlineLevel="2" x14ac:dyDescent="0.3">
      <c r="F1147" s="30">
        <v>186</v>
      </c>
      <c r="G1147" s="31" t="s">
        <v>0</v>
      </c>
      <c r="H1147" s="32" t="s">
        <v>240</v>
      </c>
      <c r="I1147" s="33" t="s">
        <v>1054</v>
      </c>
      <c r="J1147" s="31" t="s">
        <v>16</v>
      </c>
      <c r="K1147" s="34">
        <v>2</v>
      </c>
      <c r="L1147" s="35">
        <v>0</v>
      </c>
      <c r="M1147" s="34">
        <v>2</v>
      </c>
      <c r="N1147" s="36">
        <v>1380</v>
      </c>
      <c r="O1147" s="37">
        <f>M1147*N1147</f>
        <v>2760</v>
      </c>
      <c r="P1147" s="37">
        <v>0</v>
      </c>
      <c r="Q1147" s="37">
        <f>M1147*P1147</f>
        <v>0</v>
      </c>
      <c r="R1147" s="37"/>
      <c r="S1147" s="37">
        <f>M1147*R1147</f>
        <v>0</v>
      </c>
      <c r="T1147" s="37">
        <v>21</v>
      </c>
      <c r="U1147" s="37">
        <f>O1147*T1147/100</f>
        <v>579.6</v>
      </c>
      <c r="V1147" s="37">
        <f>U1147+O1147</f>
        <v>3339.6</v>
      </c>
      <c r="W1147" s="37"/>
      <c r="X1147" s="37"/>
      <c r="Y1147" s="37">
        <v>1</v>
      </c>
    </row>
    <row r="1148" spans="6:25" s="38" customFormat="1" ht="12" outlineLevel="2" x14ac:dyDescent="0.3">
      <c r="F1148" s="39"/>
      <c r="G1148" s="40"/>
      <c r="H1148" s="191" t="s">
        <v>230</v>
      </c>
      <c r="I1148" s="203"/>
      <c r="J1148" s="203"/>
      <c r="K1148" s="203"/>
      <c r="L1148" s="203"/>
      <c r="M1148" s="203"/>
      <c r="N1148" s="203"/>
      <c r="O1148" s="203"/>
      <c r="P1148" s="42"/>
      <c r="Q1148" s="43"/>
      <c r="R1148" s="42"/>
      <c r="S1148" s="43"/>
      <c r="T1148" s="44"/>
      <c r="U1148" s="44"/>
      <c r="V1148" s="44"/>
      <c r="W1148" s="45"/>
    </row>
    <row r="1149" spans="6:25" s="38" customFormat="1" ht="6" customHeight="1" outlineLevel="2" x14ac:dyDescent="0.3">
      <c r="F1149" s="39"/>
      <c r="G1149" s="40"/>
      <c r="H1149" s="41"/>
      <c r="I1149" s="46"/>
      <c r="J1149" s="46"/>
      <c r="K1149" s="46"/>
      <c r="L1149" s="46"/>
      <c r="M1149" s="46"/>
      <c r="N1149" s="46"/>
      <c r="O1149" s="46"/>
      <c r="P1149" s="42"/>
      <c r="Q1149" s="43"/>
      <c r="R1149" s="42"/>
      <c r="S1149" s="43"/>
      <c r="T1149" s="44"/>
      <c r="U1149" s="44"/>
      <c r="V1149" s="44"/>
      <c r="W1149" s="45"/>
    </row>
    <row r="1150" spans="6:25" s="47" customFormat="1" ht="10.5" outlineLevel="3" x14ac:dyDescent="0.25">
      <c r="F1150" s="48"/>
      <c r="G1150" s="49"/>
      <c r="H1150" s="50" t="str">
        <f>IF(AND(H1149&lt;&gt;"Výkaz výměr:",I1149=""),"Výkaz výměr:","")</f>
        <v>Výkaz výměr:</v>
      </c>
      <c r="I1150" s="51" t="s">
        <v>196</v>
      </c>
      <c r="J1150" s="52"/>
      <c r="K1150" s="53"/>
      <c r="L1150" s="54"/>
      <c r="M1150" s="55"/>
      <c r="N1150" s="56"/>
      <c r="O1150" s="57"/>
      <c r="P1150" s="58"/>
      <c r="Q1150" s="56"/>
      <c r="R1150" s="56"/>
      <c r="S1150" s="56"/>
      <c r="T1150" s="59" t="s">
        <v>3</v>
      </c>
      <c r="U1150" s="56"/>
      <c r="V1150" s="56"/>
      <c r="W1150" s="60"/>
    </row>
    <row r="1151" spans="6:25" s="47" customFormat="1" ht="10.5" outlineLevel="3" x14ac:dyDescent="0.25">
      <c r="F1151" s="48"/>
      <c r="G1151" s="49"/>
      <c r="H1151" s="50" t="str">
        <f>IF(AND(H1150&lt;&gt;"Výkaz výměr:",I1150=""),"Výkaz výměr:","")</f>
        <v/>
      </c>
      <c r="I1151" s="51" t="s">
        <v>557</v>
      </c>
      <c r="J1151" s="52"/>
      <c r="K1151" s="53"/>
      <c r="L1151" s="54"/>
      <c r="M1151" s="55">
        <v>2</v>
      </c>
      <c r="N1151" s="56"/>
      <c r="O1151" s="57"/>
      <c r="P1151" s="58"/>
      <c r="Q1151" s="56"/>
      <c r="R1151" s="56"/>
      <c r="S1151" s="56"/>
      <c r="T1151" s="59" t="s">
        <v>3</v>
      </c>
      <c r="U1151" s="56"/>
      <c r="V1151" s="56"/>
      <c r="W1151" s="60"/>
    </row>
    <row r="1152" spans="6:25" s="38" customFormat="1" ht="12" outlineLevel="2" x14ac:dyDescent="0.3">
      <c r="F1152" s="30">
        <v>187</v>
      </c>
      <c r="G1152" s="31" t="s">
        <v>0</v>
      </c>
      <c r="H1152" s="32" t="s">
        <v>241</v>
      </c>
      <c r="I1152" s="33" t="s">
        <v>1102</v>
      </c>
      <c r="J1152" s="31" t="s">
        <v>16</v>
      </c>
      <c r="K1152" s="34">
        <v>2</v>
      </c>
      <c r="L1152" s="35">
        <v>0</v>
      </c>
      <c r="M1152" s="34">
        <v>2</v>
      </c>
      <c r="N1152" s="36">
        <v>1120</v>
      </c>
      <c r="O1152" s="37">
        <f>M1152*N1152</f>
        <v>2240</v>
      </c>
      <c r="P1152" s="37">
        <v>0</v>
      </c>
      <c r="Q1152" s="37">
        <f>M1152*P1152</f>
        <v>0</v>
      </c>
      <c r="R1152" s="37"/>
      <c r="S1152" s="37">
        <f>M1152*R1152</f>
        <v>0</v>
      </c>
      <c r="T1152" s="37">
        <v>21</v>
      </c>
      <c r="U1152" s="37">
        <f>O1152*T1152/100</f>
        <v>470.4</v>
      </c>
      <c r="V1152" s="37">
        <f>U1152+O1152</f>
        <v>2710.4</v>
      </c>
      <c r="W1152" s="37"/>
      <c r="X1152" s="37"/>
      <c r="Y1152" s="37">
        <v>1</v>
      </c>
    </row>
    <row r="1153" spans="6:25" s="38" customFormat="1" ht="12" outlineLevel="2" x14ac:dyDescent="0.3">
      <c r="F1153" s="39"/>
      <c r="G1153" s="40"/>
      <c r="H1153" s="191" t="s">
        <v>230</v>
      </c>
      <c r="I1153" s="203"/>
      <c r="J1153" s="203"/>
      <c r="K1153" s="203"/>
      <c r="L1153" s="203"/>
      <c r="M1153" s="203"/>
      <c r="N1153" s="203"/>
      <c r="O1153" s="203"/>
      <c r="P1153" s="42"/>
      <c r="Q1153" s="43"/>
      <c r="R1153" s="42"/>
      <c r="S1153" s="43"/>
      <c r="T1153" s="44"/>
      <c r="U1153" s="44"/>
      <c r="V1153" s="44"/>
      <c r="W1153" s="45"/>
    </row>
    <row r="1154" spans="6:25" s="38" customFormat="1" ht="6" customHeight="1" outlineLevel="2" x14ac:dyDescent="0.3">
      <c r="F1154" s="39"/>
      <c r="G1154" s="40"/>
      <c r="H1154" s="41"/>
      <c r="I1154" s="46"/>
      <c r="J1154" s="46"/>
      <c r="K1154" s="46"/>
      <c r="L1154" s="46"/>
      <c r="M1154" s="46"/>
      <c r="N1154" s="46"/>
      <c r="O1154" s="46"/>
      <c r="P1154" s="42"/>
      <c r="Q1154" s="43"/>
      <c r="R1154" s="42"/>
      <c r="S1154" s="43"/>
      <c r="T1154" s="44"/>
      <c r="U1154" s="44"/>
      <c r="V1154" s="44"/>
      <c r="W1154" s="45"/>
    </row>
    <row r="1155" spans="6:25" s="47" customFormat="1" ht="10.5" outlineLevel="3" x14ac:dyDescent="0.25">
      <c r="F1155" s="48"/>
      <c r="G1155" s="49"/>
      <c r="H1155" s="50" t="str">
        <f>IF(AND(H1154&lt;&gt;"Výkaz výměr:",I1154=""),"Výkaz výměr:","")</f>
        <v>Výkaz výměr:</v>
      </c>
      <c r="I1155" s="51" t="s">
        <v>336</v>
      </c>
      <c r="J1155" s="52"/>
      <c r="K1155" s="53"/>
      <c r="L1155" s="54"/>
      <c r="M1155" s="55"/>
      <c r="N1155" s="56"/>
      <c r="O1155" s="57"/>
      <c r="P1155" s="58"/>
      <c r="Q1155" s="56"/>
      <c r="R1155" s="56"/>
      <c r="S1155" s="56"/>
      <c r="T1155" s="59" t="s">
        <v>3</v>
      </c>
      <c r="U1155" s="56"/>
      <c r="V1155" s="56"/>
      <c r="W1155" s="60"/>
    </row>
    <row r="1156" spans="6:25" s="47" customFormat="1" ht="10.5" outlineLevel="3" x14ac:dyDescent="0.25">
      <c r="F1156" s="48"/>
      <c r="G1156" s="49"/>
      <c r="H1156" s="50" t="str">
        <f>IF(AND(H1155&lt;&gt;"Výkaz výměr:",I1155=""),"Výkaz výměr:","")</f>
        <v/>
      </c>
      <c r="I1156" s="51" t="s">
        <v>557</v>
      </c>
      <c r="J1156" s="52"/>
      <c r="K1156" s="53"/>
      <c r="L1156" s="54"/>
      <c r="M1156" s="55">
        <v>2</v>
      </c>
      <c r="N1156" s="56"/>
      <c r="O1156" s="57"/>
      <c r="P1156" s="58"/>
      <c r="Q1156" s="56"/>
      <c r="R1156" s="56"/>
      <c r="S1156" s="56"/>
      <c r="T1156" s="59" t="s">
        <v>3</v>
      </c>
      <c r="U1156" s="56"/>
      <c r="V1156" s="56"/>
      <c r="W1156" s="60"/>
    </row>
    <row r="1157" spans="6:25" s="38" customFormat="1" ht="12" outlineLevel="2" x14ac:dyDescent="0.3">
      <c r="F1157" s="30">
        <v>188</v>
      </c>
      <c r="G1157" s="31" t="s">
        <v>0</v>
      </c>
      <c r="H1157" s="32" t="s">
        <v>238</v>
      </c>
      <c r="I1157" s="33" t="s">
        <v>1185</v>
      </c>
      <c r="J1157" s="31" t="s">
        <v>13</v>
      </c>
      <c r="K1157" s="34">
        <v>30</v>
      </c>
      <c r="L1157" s="35">
        <v>0</v>
      </c>
      <c r="M1157" s="34">
        <v>30</v>
      </c>
      <c r="N1157" s="36">
        <v>90.3</v>
      </c>
      <c r="O1157" s="37">
        <f>M1157*N1157</f>
        <v>2709</v>
      </c>
      <c r="P1157" s="37">
        <v>5.0000000000000002E-5</v>
      </c>
      <c r="Q1157" s="37">
        <f>M1157*P1157</f>
        <v>1.5E-3</v>
      </c>
      <c r="R1157" s="37"/>
      <c r="S1157" s="37">
        <f>M1157*R1157</f>
        <v>0</v>
      </c>
      <c r="T1157" s="37">
        <v>21</v>
      </c>
      <c r="U1157" s="37">
        <f>O1157*T1157/100</f>
        <v>568.89</v>
      </c>
      <c r="V1157" s="37">
        <f>U1157+O1157</f>
        <v>3277.89</v>
      </c>
      <c r="W1157" s="37"/>
      <c r="X1157" s="37"/>
      <c r="Y1157" s="37">
        <v>1</v>
      </c>
    </row>
    <row r="1158" spans="6:25" s="38" customFormat="1" ht="12" outlineLevel="2" x14ac:dyDescent="0.3">
      <c r="F1158" s="39"/>
      <c r="G1158" s="40"/>
      <c r="H1158" s="191" t="s">
        <v>230</v>
      </c>
      <c r="I1158" s="203"/>
      <c r="J1158" s="203"/>
      <c r="K1158" s="203"/>
      <c r="L1158" s="203"/>
      <c r="M1158" s="203"/>
      <c r="N1158" s="203"/>
      <c r="O1158" s="203"/>
      <c r="P1158" s="42"/>
      <c r="Q1158" s="43"/>
      <c r="R1158" s="42"/>
      <c r="S1158" s="43"/>
      <c r="T1158" s="44"/>
      <c r="U1158" s="44"/>
      <c r="V1158" s="44"/>
      <c r="W1158" s="45"/>
    </row>
    <row r="1159" spans="6:25" s="38" customFormat="1" ht="6" customHeight="1" outlineLevel="2" x14ac:dyDescent="0.3">
      <c r="F1159" s="39"/>
      <c r="G1159" s="40"/>
      <c r="H1159" s="41"/>
      <c r="I1159" s="46"/>
      <c r="J1159" s="46"/>
      <c r="K1159" s="46"/>
      <c r="L1159" s="46"/>
      <c r="M1159" s="46"/>
      <c r="N1159" s="46"/>
      <c r="O1159" s="46"/>
      <c r="P1159" s="42"/>
      <c r="Q1159" s="43"/>
      <c r="R1159" s="42"/>
      <c r="S1159" s="43"/>
      <c r="T1159" s="44"/>
      <c r="U1159" s="44"/>
      <c r="V1159" s="44"/>
      <c r="W1159" s="45"/>
    </row>
    <row r="1160" spans="6:25" s="47" customFormat="1" ht="10.5" outlineLevel="3" x14ac:dyDescent="0.25">
      <c r="F1160" s="48"/>
      <c r="G1160" s="49"/>
      <c r="H1160" s="50" t="str">
        <f>IF(AND(H1159&lt;&gt;"Výkaz výměr:",I1159=""),"Výkaz výměr:","")</f>
        <v>Výkaz výměr:</v>
      </c>
      <c r="I1160" s="51" t="s">
        <v>8</v>
      </c>
      <c r="J1160" s="52"/>
      <c r="K1160" s="53"/>
      <c r="L1160" s="54"/>
      <c r="M1160" s="55">
        <v>30</v>
      </c>
      <c r="N1160" s="56"/>
      <c r="O1160" s="57"/>
      <c r="P1160" s="58"/>
      <c r="Q1160" s="56"/>
      <c r="R1160" s="56"/>
      <c r="S1160" s="56"/>
      <c r="T1160" s="59" t="s">
        <v>3</v>
      </c>
      <c r="U1160" s="56"/>
      <c r="V1160" s="56"/>
      <c r="W1160" s="60"/>
    </row>
    <row r="1161" spans="6:25" s="38" customFormat="1" ht="12" outlineLevel="2" x14ac:dyDescent="0.3">
      <c r="F1161" s="30">
        <v>189</v>
      </c>
      <c r="G1161" s="31" t="s">
        <v>0</v>
      </c>
      <c r="H1161" s="32" t="s">
        <v>329</v>
      </c>
      <c r="I1161" s="33" t="s">
        <v>996</v>
      </c>
      <c r="J1161" s="31" t="s">
        <v>6</v>
      </c>
      <c r="K1161" s="34">
        <v>3</v>
      </c>
      <c r="L1161" s="35">
        <v>0</v>
      </c>
      <c r="M1161" s="34">
        <v>3</v>
      </c>
      <c r="N1161" s="36">
        <v>1050</v>
      </c>
      <c r="O1161" s="37">
        <f>M1161*N1161</f>
        <v>3150</v>
      </c>
      <c r="P1161" s="37">
        <v>0</v>
      </c>
      <c r="Q1161" s="37">
        <f>M1161*P1161</f>
        <v>0</v>
      </c>
      <c r="R1161" s="37"/>
      <c r="S1161" s="37">
        <f>M1161*R1161</f>
        <v>0</v>
      </c>
      <c r="T1161" s="37">
        <v>21</v>
      </c>
      <c r="U1161" s="37">
        <f>O1161*T1161/100</f>
        <v>661.5</v>
      </c>
      <c r="V1161" s="37">
        <f>U1161+O1161</f>
        <v>3811.5</v>
      </c>
      <c r="W1161" s="37"/>
      <c r="X1161" s="37"/>
      <c r="Y1161" s="37">
        <v>1</v>
      </c>
    </row>
    <row r="1162" spans="6:25" s="38" customFormat="1" ht="12" outlineLevel="2" x14ac:dyDescent="0.3">
      <c r="F1162" s="39"/>
      <c r="G1162" s="40"/>
      <c r="H1162" s="191" t="s">
        <v>230</v>
      </c>
      <c r="I1162" s="203"/>
      <c r="J1162" s="203"/>
      <c r="K1162" s="203"/>
      <c r="L1162" s="203"/>
      <c r="M1162" s="203"/>
      <c r="N1162" s="203"/>
      <c r="O1162" s="203"/>
      <c r="P1162" s="42"/>
      <c r="Q1162" s="43"/>
      <c r="R1162" s="42"/>
      <c r="S1162" s="43"/>
      <c r="T1162" s="44"/>
      <c r="U1162" s="44"/>
      <c r="V1162" s="44"/>
      <c r="W1162" s="45"/>
    </row>
    <row r="1163" spans="6:25" s="38" customFormat="1" ht="6" customHeight="1" outlineLevel="2" x14ac:dyDescent="0.3">
      <c r="F1163" s="39"/>
      <c r="G1163" s="40"/>
      <c r="H1163" s="41"/>
      <c r="I1163" s="46"/>
      <c r="J1163" s="46"/>
      <c r="K1163" s="46"/>
      <c r="L1163" s="46"/>
      <c r="M1163" s="46"/>
      <c r="N1163" s="46"/>
      <c r="O1163" s="46"/>
      <c r="P1163" s="42"/>
      <c r="Q1163" s="43"/>
      <c r="R1163" s="42"/>
      <c r="S1163" s="43"/>
      <c r="T1163" s="44"/>
      <c r="U1163" s="44"/>
      <c r="V1163" s="44"/>
      <c r="W1163" s="45"/>
    </row>
    <row r="1164" spans="6:25" s="47" customFormat="1" ht="10.5" outlineLevel="3" x14ac:dyDescent="0.25">
      <c r="F1164" s="48"/>
      <c r="G1164" s="49"/>
      <c r="H1164" s="50" t="str">
        <f>IF(AND(H1163&lt;&gt;"Výkaz výměr:",I1163=""),"Výkaz výměr:","")</f>
        <v>Výkaz výměr:</v>
      </c>
      <c r="I1164" s="51" t="s">
        <v>1080</v>
      </c>
      <c r="J1164" s="52"/>
      <c r="K1164" s="53"/>
      <c r="L1164" s="54"/>
      <c r="M1164" s="55"/>
      <c r="N1164" s="56"/>
      <c r="O1164" s="57"/>
      <c r="P1164" s="58"/>
      <c r="Q1164" s="56"/>
      <c r="R1164" s="56"/>
      <c r="S1164" s="56"/>
      <c r="T1164" s="59" t="s">
        <v>3</v>
      </c>
      <c r="U1164" s="56"/>
      <c r="V1164" s="56"/>
      <c r="W1164" s="60"/>
    </row>
    <row r="1165" spans="6:25" s="47" customFormat="1" ht="10.5" outlineLevel="3" x14ac:dyDescent="0.25">
      <c r="F1165" s="48"/>
      <c r="G1165" s="49"/>
      <c r="H1165" s="50" t="str">
        <f>IF(AND(H1164&lt;&gt;"Výkaz výměr:",I1164=""),"Výkaz výměr:","")</f>
        <v/>
      </c>
      <c r="I1165" s="51" t="s">
        <v>558</v>
      </c>
      <c r="J1165" s="52"/>
      <c r="K1165" s="53"/>
      <c r="L1165" s="54"/>
      <c r="M1165" s="55">
        <v>3</v>
      </c>
      <c r="N1165" s="56"/>
      <c r="O1165" s="57"/>
      <c r="P1165" s="58"/>
      <c r="Q1165" s="56"/>
      <c r="R1165" s="56"/>
      <c r="S1165" s="56"/>
      <c r="T1165" s="59" t="s">
        <v>3</v>
      </c>
      <c r="U1165" s="56"/>
      <c r="V1165" s="56"/>
      <c r="W1165" s="60"/>
    </row>
    <row r="1166" spans="6:25" s="3" customFormat="1" ht="12.75" customHeight="1" outlineLevel="2" x14ac:dyDescent="0.25">
      <c r="F1166" s="9"/>
      <c r="G1166" s="10"/>
      <c r="H1166" s="10"/>
      <c r="I1166" s="11"/>
      <c r="J1166" s="10"/>
      <c r="K1166" s="12"/>
      <c r="L1166" s="13"/>
      <c r="M1166" s="12"/>
      <c r="N1166" s="13"/>
      <c r="O1166" s="14"/>
      <c r="P1166" s="15"/>
      <c r="Q1166" s="13"/>
      <c r="R1166" s="13"/>
      <c r="S1166" s="13"/>
      <c r="T1166" s="16" t="s">
        <v>3</v>
      </c>
      <c r="U1166" s="13"/>
      <c r="V1166" s="13"/>
      <c r="W1166" s="13"/>
    </row>
    <row r="1167" spans="6:25" s="69" customFormat="1" ht="16.5" customHeight="1" outlineLevel="1" x14ac:dyDescent="0.3">
      <c r="F1167" s="70"/>
      <c r="G1167" s="71"/>
      <c r="H1167" s="72"/>
      <c r="I1167" s="72" t="s">
        <v>501</v>
      </c>
      <c r="J1167" s="71"/>
      <c r="K1167" s="73"/>
      <c r="L1167" s="74"/>
      <c r="M1167" s="73"/>
      <c r="N1167" s="74"/>
      <c r="O1167" s="75">
        <f>SUBTOTAL(9,O1168:O1286)</f>
        <v>66381.16899999998</v>
      </c>
      <c r="P1167" s="76"/>
      <c r="Q1167" s="75">
        <f>SUBTOTAL(9,Q1168:Q1286)</f>
        <v>0</v>
      </c>
      <c r="R1167" s="74"/>
      <c r="S1167" s="75">
        <f>SUBTOTAL(9,S1168:S1286)</f>
        <v>0</v>
      </c>
      <c r="T1167" s="77"/>
      <c r="U1167" s="75">
        <f>SUBTOTAL(9,U1168:U1286)</f>
        <v>13940.045489999999</v>
      </c>
      <c r="V1167" s="75">
        <f>SUBTOTAL(9,V1168:V1286)</f>
        <v>80321.214490000013</v>
      </c>
      <c r="W1167" s="78"/>
      <c r="Y1167" s="75">
        <f>SUBTOTAL(9,Y1168:Y1286)</f>
        <v>16</v>
      </c>
    </row>
    <row r="1168" spans="6:25" s="38" customFormat="1" ht="12" outlineLevel="2" x14ac:dyDescent="0.3">
      <c r="F1168" s="30">
        <v>190</v>
      </c>
      <c r="G1168" s="31" t="s">
        <v>0</v>
      </c>
      <c r="H1168" s="32" t="s">
        <v>254</v>
      </c>
      <c r="I1168" s="33" t="s">
        <v>743</v>
      </c>
      <c r="J1168" s="31" t="s">
        <v>9</v>
      </c>
      <c r="K1168" s="34">
        <v>83.14</v>
      </c>
      <c r="L1168" s="35">
        <v>0</v>
      </c>
      <c r="M1168" s="34">
        <v>83.14</v>
      </c>
      <c r="N1168" s="36">
        <v>124</v>
      </c>
      <c r="O1168" s="37">
        <f>M1168*N1168</f>
        <v>10309.36</v>
      </c>
      <c r="P1168" s="37">
        <v>0</v>
      </c>
      <c r="Q1168" s="37">
        <f>M1168*P1168</f>
        <v>0</v>
      </c>
      <c r="R1168" s="37"/>
      <c r="S1168" s="37">
        <f>M1168*R1168</f>
        <v>0</v>
      </c>
      <c r="T1168" s="37">
        <v>21</v>
      </c>
      <c r="U1168" s="37">
        <f>O1168*T1168/100</f>
        <v>2164.9656</v>
      </c>
      <c r="V1168" s="37">
        <f>U1168+O1168</f>
        <v>12474.3256</v>
      </c>
      <c r="W1168" s="37"/>
      <c r="X1168" s="37"/>
      <c r="Y1168" s="37">
        <v>1</v>
      </c>
    </row>
    <row r="1169" spans="6:25" s="38" customFormat="1" ht="12" outlineLevel="2" x14ac:dyDescent="0.3">
      <c r="F1169" s="39"/>
      <c r="G1169" s="40"/>
      <c r="H1169" s="191" t="s">
        <v>230</v>
      </c>
      <c r="I1169" s="203"/>
      <c r="J1169" s="203"/>
      <c r="K1169" s="203"/>
      <c r="L1169" s="203"/>
      <c r="M1169" s="203"/>
      <c r="N1169" s="203"/>
      <c r="O1169" s="203"/>
      <c r="P1169" s="42"/>
      <c r="Q1169" s="43"/>
      <c r="R1169" s="42"/>
      <c r="S1169" s="43"/>
      <c r="T1169" s="44"/>
      <c r="U1169" s="44"/>
      <c r="V1169" s="44"/>
      <c r="W1169" s="45"/>
    </row>
    <row r="1170" spans="6:25" s="38" customFormat="1" ht="6" customHeight="1" outlineLevel="2" x14ac:dyDescent="0.3">
      <c r="F1170" s="39"/>
      <c r="G1170" s="40"/>
      <c r="H1170" s="41"/>
      <c r="I1170" s="46"/>
      <c r="J1170" s="46"/>
      <c r="K1170" s="46"/>
      <c r="L1170" s="46"/>
      <c r="M1170" s="46"/>
      <c r="N1170" s="46"/>
      <c r="O1170" s="46"/>
      <c r="P1170" s="42"/>
      <c r="Q1170" s="43"/>
      <c r="R1170" s="42"/>
      <c r="S1170" s="43"/>
      <c r="T1170" s="44"/>
      <c r="U1170" s="44"/>
      <c r="V1170" s="44"/>
      <c r="W1170" s="45"/>
    </row>
    <row r="1171" spans="6:25" s="47" customFormat="1" ht="10.5" outlineLevel="3" x14ac:dyDescent="0.25">
      <c r="F1171" s="48"/>
      <c r="G1171" s="49"/>
      <c r="H1171" s="50" t="str">
        <f>IF(AND(H1170&lt;&gt;"Výkaz výměr:",I1170=""),"Výkaz výměr:","")</f>
        <v>Výkaz výměr:</v>
      </c>
      <c r="I1171" s="51" t="s">
        <v>439</v>
      </c>
      <c r="J1171" s="52"/>
      <c r="K1171" s="53"/>
      <c r="L1171" s="54"/>
      <c r="M1171" s="55"/>
      <c r="N1171" s="56"/>
      <c r="O1171" s="57"/>
      <c r="P1171" s="58"/>
      <c r="Q1171" s="56"/>
      <c r="R1171" s="56"/>
      <c r="S1171" s="56"/>
      <c r="T1171" s="59" t="s">
        <v>3</v>
      </c>
      <c r="U1171" s="56"/>
      <c r="V1171" s="56"/>
      <c r="W1171" s="60"/>
    </row>
    <row r="1172" spans="6:25" s="47" customFormat="1" ht="10.5" outlineLevel="3" x14ac:dyDescent="0.25">
      <c r="F1172" s="48"/>
      <c r="G1172" s="49"/>
      <c r="H1172" s="50" t="str">
        <f>IF(AND(H1171&lt;&gt;"Výkaz výměr:",I1171=""),"Výkaz výměr:","")</f>
        <v/>
      </c>
      <c r="I1172" s="51" t="s">
        <v>432</v>
      </c>
      <c r="J1172" s="52"/>
      <c r="K1172" s="53"/>
      <c r="L1172" s="54"/>
      <c r="M1172" s="55"/>
      <c r="N1172" s="56"/>
      <c r="O1172" s="57"/>
      <c r="P1172" s="58"/>
      <c r="Q1172" s="56"/>
      <c r="R1172" s="56"/>
      <c r="S1172" s="56"/>
      <c r="T1172" s="59" t="s">
        <v>3</v>
      </c>
      <c r="U1172" s="56"/>
      <c r="V1172" s="56"/>
      <c r="W1172" s="60"/>
    </row>
    <row r="1173" spans="6:25" s="47" customFormat="1" ht="10.5" outlineLevel="3" x14ac:dyDescent="0.25">
      <c r="F1173" s="48"/>
      <c r="G1173" s="49"/>
      <c r="H1173" s="50" t="str">
        <f>IF(AND(H1172&lt;&gt;"Výkaz výměr:",I1172=""),"Výkaz výměr:","")</f>
        <v/>
      </c>
      <c r="I1173" s="51" t="s">
        <v>892</v>
      </c>
      <c r="J1173" s="52"/>
      <c r="K1173" s="53"/>
      <c r="L1173" s="54"/>
      <c r="M1173" s="55">
        <v>103.925</v>
      </c>
      <c r="N1173" s="56"/>
      <c r="O1173" s="57"/>
      <c r="P1173" s="58"/>
      <c r="Q1173" s="56"/>
      <c r="R1173" s="56"/>
      <c r="S1173" s="56"/>
      <c r="T1173" s="59" t="s">
        <v>3</v>
      </c>
      <c r="U1173" s="56"/>
      <c r="V1173" s="56"/>
      <c r="W1173" s="60"/>
    </row>
    <row r="1174" spans="6:25" s="47" customFormat="1" ht="10.5" outlineLevel="3" x14ac:dyDescent="0.25">
      <c r="F1174" s="48"/>
      <c r="G1174" s="49"/>
      <c r="H1174" s="50" t="str">
        <f>IF(AND(H1173&lt;&gt;"Výkaz výměr:",I1173=""),"Výkaz výměr:","")</f>
        <v/>
      </c>
      <c r="I1174" s="51" t="s">
        <v>1115</v>
      </c>
      <c r="J1174" s="52"/>
      <c r="K1174" s="53"/>
      <c r="L1174" s="54"/>
      <c r="M1174" s="55">
        <v>-20.785</v>
      </c>
      <c r="N1174" s="56"/>
      <c r="O1174" s="57"/>
      <c r="P1174" s="58"/>
      <c r="Q1174" s="56"/>
      <c r="R1174" s="56"/>
      <c r="S1174" s="56"/>
      <c r="T1174" s="59" t="s">
        <v>3</v>
      </c>
      <c r="U1174" s="56"/>
      <c r="V1174" s="56"/>
      <c r="W1174" s="60"/>
    </row>
    <row r="1175" spans="6:25" s="38" customFormat="1" ht="12" outlineLevel="2" x14ac:dyDescent="0.3">
      <c r="F1175" s="30">
        <v>191</v>
      </c>
      <c r="G1175" s="31" t="s">
        <v>0</v>
      </c>
      <c r="H1175" s="32" t="s">
        <v>254</v>
      </c>
      <c r="I1175" s="33" t="s">
        <v>743</v>
      </c>
      <c r="J1175" s="31" t="s">
        <v>9</v>
      </c>
      <c r="K1175" s="34">
        <v>4.1569999999999965</v>
      </c>
      <c r="L1175" s="35">
        <v>0</v>
      </c>
      <c r="M1175" s="34">
        <v>4.1569999999999965</v>
      </c>
      <c r="N1175" s="36">
        <v>124</v>
      </c>
      <c r="O1175" s="37">
        <f>M1175*N1175</f>
        <v>515.46799999999962</v>
      </c>
      <c r="P1175" s="37">
        <v>0</v>
      </c>
      <c r="Q1175" s="37">
        <f>M1175*P1175</f>
        <v>0</v>
      </c>
      <c r="R1175" s="37"/>
      <c r="S1175" s="37">
        <f>M1175*R1175</f>
        <v>0</v>
      </c>
      <c r="T1175" s="37">
        <v>21</v>
      </c>
      <c r="U1175" s="37">
        <f>O1175*T1175/100</f>
        <v>108.24827999999992</v>
      </c>
      <c r="V1175" s="37">
        <f>U1175+O1175</f>
        <v>623.71627999999953</v>
      </c>
      <c r="W1175" s="37"/>
      <c r="X1175" s="37"/>
      <c r="Y1175" s="37">
        <v>1</v>
      </c>
    </row>
    <row r="1176" spans="6:25" s="38" customFormat="1" ht="12" outlineLevel="2" x14ac:dyDescent="0.3">
      <c r="F1176" s="39"/>
      <c r="G1176" s="40"/>
      <c r="H1176" s="191" t="s">
        <v>230</v>
      </c>
      <c r="I1176" s="203"/>
      <c r="J1176" s="203"/>
      <c r="K1176" s="203"/>
      <c r="L1176" s="203"/>
      <c r="M1176" s="203"/>
      <c r="N1176" s="203"/>
      <c r="O1176" s="203"/>
      <c r="P1176" s="42"/>
      <c r="Q1176" s="43"/>
      <c r="R1176" s="42"/>
      <c r="S1176" s="43"/>
      <c r="T1176" s="44"/>
      <c r="U1176" s="44"/>
      <c r="V1176" s="44"/>
      <c r="W1176" s="45"/>
    </row>
    <row r="1177" spans="6:25" s="38" customFormat="1" ht="6" customHeight="1" outlineLevel="2" x14ac:dyDescent="0.3">
      <c r="F1177" s="39"/>
      <c r="G1177" s="40"/>
      <c r="H1177" s="41"/>
      <c r="I1177" s="46"/>
      <c r="J1177" s="46"/>
      <c r="K1177" s="46"/>
      <c r="L1177" s="46"/>
      <c r="M1177" s="46"/>
      <c r="N1177" s="46"/>
      <c r="O1177" s="46"/>
      <c r="P1177" s="42"/>
      <c r="Q1177" s="43"/>
      <c r="R1177" s="42"/>
      <c r="S1177" s="43"/>
      <c r="T1177" s="44"/>
      <c r="U1177" s="44"/>
      <c r="V1177" s="44"/>
      <c r="W1177" s="45"/>
    </row>
    <row r="1178" spans="6:25" s="47" customFormat="1" ht="10.5" outlineLevel="3" x14ac:dyDescent="0.25">
      <c r="F1178" s="48"/>
      <c r="G1178" s="49"/>
      <c r="H1178" s="50" t="str">
        <f>IF(AND(H1177&lt;&gt;"Výkaz výměr:",I1177=""),"Výkaz výměr:","")</f>
        <v>Výkaz výměr:</v>
      </c>
      <c r="I1178" s="51" t="s">
        <v>439</v>
      </c>
      <c r="J1178" s="52"/>
      <c r="K1178" s="53"/>
      <c r="L1178" s="54"/>
      <c r="M1178" s="55"/>
      <c r="N1178" s="56"/>
      <c r="O1178" s="57"/>
      <c r="P1178" s="58"/>
      <c r="Q1178" s="56"/>
      <c r="R1178" s="56"/>
      <c r="S1178" s="56"/>
      <c r="T1178" s="59" t="s">
        <v>3</v>
      </c>
      <c r="U1178" s="56"/>
      <c r="V1178" s="56"/>
      <c r="W1178" s="60"/>
    </row>
    <row r="1179" spans="6:25" s="47" customFormat="1" ht="10.5" outlineLevel="3" x14ac:dyDescent="0.25">
      <c r="F1179" s="48"/>
      <c r="G1179" s="49"/>
      <c r="H1179" s="50" t="str">
        <f>IF(AND(H1178&lt;&gt;"Výkaz výměr:",I1178=""),"Výkaz výměr:","")</f>
        <v/>
      </c>
      <c r="I1179" s="51" t="s">
        <v>432</v>
      </c>
      <c r="J1179" s="52"/>
      <c r="K1179" s="53"/>
      <c r="L1179" s="54"/>
      <c r="M1179" s="55"/>
      <c r="N1179" s="56"/>
      <c r="O1179" s="57"/>
      <c r="P1179" s="58"/>
      <c r="Q1179" s="56"/>
      <c r="R1179" s="56"/>
      <c r="S1179" s="56"/>
      <c r="T1179" s="59" t="s">
        <v>3</v>
      </c>
      <c r="U1179" s="56"/>
      <c r="V1179" s="56"/>
      <c r="W1179" s="60"/>
    </row>
    <row r="1180" spans="6:25" s="47" customFormat="1" ht="10.5" outlineLevel="3" x14ac:dyDescent="0.25">
      <c r="F1180" s="48"/>
      <c r="G1180" s="49"/>
      <c r="H1180" s="50" t="str">
        <f>IF(AND(H1179&lt;&gt;"Výkaz výměr:",I1179=""),"Výkaz výměr:","")</f>
        <v/>
      </c>
      <c r="I1180" s="51" t="s">
        <v>892</v>
      </c>
      <c r="J1180" s="52"/>
      <c r="K1180" s="53"/>
      <c r="L1180" s="54"/>
      <c r="M1180" s="55">
        <v>103.925</v>
      </c>
      <c r="N1180" s="56"/>
      <c r="O1180" s="57"/>
      <c r="P1180" s="58"/>
      <c r="Q1180" s="56"/>
      <c r="R1180" s="56"/>
      <c r="S1180" s="56"/>
      <c r="T1180" s="59" t="s">
        <v>3</v>
      </c>
      <c r="U1180" s="56"/>
      <c r="V1180" s="56"/>
      <c r="W1180" s="60"/>
    </row>
    <row r="1181" spans="6:25" s="47" customFormat="1" ht="10.5" outlineLevel="3" x14ac:dyDescent="0.25">
      <c r="F1181" s="48"/>
      <c r="G1181" s="49"/>
      <c r="H1181" s="50" t="str">
        <f>IF(AND(H1180&lt;&gt;"Výkaz výměr:",I1180=""),"Výkaz výměr:","")</f>
        <v/>
      </c>
      <c r="I1181" s="51" t="s">
        <v>1131</v>
      </c>
      <c r="J1181" s="52"/>
      <c r="K1181" s="53"/>
      <c r="L1181" s="54"/>
      <c r="M1181" s="55">
        <v>-83.14</v>
      </c>
      <c r="N1181" s="56"/>
      <c r="O1181" s="57"/>
      <c r="P1181" s="58"/>
      <c r="Q1181" s="56"/>
      <c r="R1181" s="56"/>
      <c r="S1181" s="56"/>
      <c r="T1181" s="59" t="s">
        <v>3</v>
      </c>
      <c r="U1181" s="56"/>
      <c r="V1181" s="56"/>
      <c r="W1181" s="60"/>
    </row>
    <row r="1182" spans="6:25" s="47" customFormat="1" ht="10.5" outlineLevel="3" x14ac:dyDescent="0.25">
      <c r="F1182" s="48"/>
      <c r="G1182" s="49"/>
      <c r="H1182" s="50" t="str">
        <f>IF(AND(H1181&lt;&gt;"Výkaz výměr:",I1181=""),"Výkaz výměr:","")</f>
        <v/>
      </c>
      <c r="I1182" s="51" t="s">
        <v>1112</v>
      </c>
      <c r="J1182" s="52"/>
      <c r="K1182" s="53"/>
      <c r="L1182" s="54"/>
      <c r="M1182" s="55">
        <v>-16.628</v>
      </c>
      <c r="N1182" s="56"/>
      <c r="O1182" s="57"/>
      <c r="P1182" s="58"/>
      <c r="Q1182" s="56"/>
      <c r="R1182" s="56"/>
      <c r="S1182" s="56"/>
      <c r="T1182" s="59" t="s">
        <v>3</v>
      </c>
      <c r="U1182" s="56"/>
      <c r="V1182" s="56"/>
      <c r="W1182" s="60"/>
    </row>
    <row r="1183" spans="6:25" s="38" customFormat="1" ht="12" outlineLevel="2" x14ac:dyDescent="0.3">
      <c r="F1183" s="30">
        <v>192</v>
      </c>
      <c r="G1183" s="31" t="s">
        <v>0</v>
      </c>
      <c r="H1183" s="32" t="s">
        <v>255</v>
      </c>
      <c r="I1183" s="33" t="s">
        <v>1252</v>
      </c>
      <c r="J1183" s="31" t="s">
        <v>9</v>
      </c>
      <c r="K1183" s="34">
        <v>24.942</v>
      </c>
      <c r="L1183" s="35">
        <v>0</v>
      </c>
      <c r="M1183" s="34">
        <v>24.942</v>
      </c>
      <c r="N1183" s="36">
        <v>22</v>
      </c>
      <c r="O1183" s="37">
        <f>M1183*N1183</f>
        <v>548.72400000000005</v>
      </c>
      <c r="P1183" s="37">
        <v>0</v>
      </c>
      <c r="Q1183" s="37">
        <f>M1183*P1183</f>
        <v>0</v>
      </c>
      <c r="R1183" s="37"/>
      <c r="S1183" s="37">
        <f>M1183*R1183</f>
        <v>0</v>
      </c>
      <c r="T1183" s="37">
        <v>21</v>
      </c>
      <c r="U1183" s="37">
        <f>O1183*T1183/100</f>
        <v>115.23204000000001</v>
      </c>
      <c r="V1183" s="37">
        <f>U1183+O1183</f>
        <v>663.95604000000003</v>
      </c>
      <c r="W1183" s="37" t="s">
        <v>1370</v>
      </c>
      <c r="X1183" s="37"/>
      <c r="Y1183" s="37">
        <v>1</v>
      </c>
    </row>
    <row r="1184" spans="6:25" s="38" customFormat="1" ht="12" outlineLevel="2" x14ac:dyDescent="0.3">
      <c r="F1184" s="39"/>
      <c r="G1184" s="40"/>
      <c r="H1184" s="191" t="s">
        <v>230</v>
      </c>
      <c r="I1184" s="203"/>
      <c r="J1184" s="203"/>
      <c r="K1184" s="203"/>
      <c r="L1184" s="203"/>
      <c r="M1184" s="203"/>
      <c r="N1184" s="203"/>
      <c r="O1184" s="203"/>
      <c r="P1184" s="42"/>
      <c r="Q1184" s="43"/>
      <c r="R1184" s="42"/>
      <c r="S1184" s="43"/>
      <c r="T1184" s="44"/>
      <c r="U1184" s="44"/>
      <c r="V1184" s="44"/>
      <c r="W1184" s="45"/>
    </row>
    <row r="1185" spans="6:25" s="38" customFormat="1" ht="6" customHeight="1" outlineLevel="2" x14ac:dyDescent="0.3">
      <c r="F1185" s="39"/>
      <c r="G1185" s="40"/>
      <c r="H1185" s="41"/>
      <c r="I1185" s="46"/>
      <c r="J1185" s="46"/>
      <c r="K1185" s="46"/>
      <c r="L1185" s="46"/>
      <c r="M1185" s="46"/>
      <c r="N1185" s="46"/>
      <c r="O1185" s="46"/>
      <c r="P1185" s="42"/>
      <c r="Q1185" s="43"/>
      <c r="R1185" s="42"/>
      <c r="S1185" s="43"/>
      <c r="T1185" s="44"/>
      <c r="U1185" s="44"/>
      <c r="V1185" s="44"/>
      <c r="W1185" s="45"/>
    </row>
    <row r="1186" spans="6:25" s="47" customFormat="1" ht="10.5" outlineLevel="3" x14ac:dyDescent="0.25">
      <c r="F1186" s="48"/>
      <c r="G1186" s="49"/>
      <c r="H1186" s="50" t="str">
        <f>IF(AND(H1185&lt;&gt;"Výkaz výměr:",I1185=""),"Výkaz výměr:","")</f>
        <v>Výkaz výměr:</v>
      </c>
      <c r="I1186" s="51" t="s">
        <v>516</v>
      </c>
      <c r="J1186" s="52"/>
      <c r="K1186" s="53"/>
      <c r="L1186" s="54"/>
      <c r="M1186" s="55"/>
      <c r="N1186" s="56"/>
      <c r="O1186" s="57"/>
      <c r="P1186" s="58"/>
      <c r="Q1186" s="56"/>
      <c r="R1186" s="56"/>
      <c r="S1186" s="56"/>
      <c r="T1186" s="59" t="s">
        <v>3</v>
      </c>
      <c r="U1186" s="56"/>
      <c r="V1186" s="56"/>
      <c r="W1186" s="60"/>
    </row>
    <row r="1187" spans="6:25" s="47" customFormat="1" ht="10.5" outlineLevel="3" x14ac:dyDescent="0.25">
      <c r="F1187" s="48"/>
      <c r="G1187" s="49"/>
      <c r="H1187" s="50" t="str">
        <f>IF(AND(H1186&lt;&gt;"Výkaz výměr:",I1186=""),"Výkaz výměr:","")</f>
        <v/>
      </c>
      <c r="I1187" s="51" t="s">
        <v>505</v>
      </c>
      <c r="J1187" s="52"/>
      <c r="K1187" s="53"/>
      <c r="L1187" s="54"/>
      <c r="M1187" s="55"/>
      <c r="N1187" s="56"/>
      <c r="O1187" s="57"/>
      <c r="P1187" s="58"/>
      <c r="Q1187" s="56"/>
      <c r="R1187" s="56"/>
      <c r="S1187" s="56"/>
      <c r="T1187" s="59" t="s">
        <v>3</v>
      </c>
      <c r="U1187" s="56"/>
      <c r="V1187" s="56"/>
      <c r="W1187" s="60"/>
    </row>
    <row r="1188" spans="6:25" s="47" customFormat="1" ht="10.5" outlineLevel="3" x14ac:dyDescent="0.25">
      <c r="F1188" s="48"/>
      <c r="G1188" s="49"/>
      <c r="H1188" s="50" t="str">
        <f>IF(AND(H1187&lt;&gt;"Výkaz výměr:",I1187=""),"Výkaz výměr:","")</f>
        <v/>
      </c>
      <c r="I1188" s="51" t="s">
        <v>856</v>
      </c>
      <c r="J1188" s="52"/>
      <c r="K1188" s="53"/>
      <c r="L1188" s="54"/>
      <c r="M1188" s="55">
        <v>31.178000000000001</v>
      </c>
      <c r="N1188" s="56"/>
      <c r="O1188" s="57"/>
      <c r="P1188" s="58"/>
      <c r="Q1188" s="56"/>
      <c r="R1188" s="56"/>
      <c r="S1188" s="56"/>
      <c r="T1188" s="59" t="s">
        <v>3</v>
      </c>
      <c r="U1188" s="56"/>
      <c r="V1188" s="56"/>
      <c r="W1188" s="60"/>
    </row>
    <row r="1189" spans="6:25" s="47" customFormat="1" ht="10.5" outlineLevel="3" x14ac:dyDescent="0.25">
      <c r="F1189" s="48"/>
      <c r="G1189" s="49"/>
      <c r="H1189" s="50" t="str">
        <f>IF(AND(H1188&lt;&gt;"Výkaz výměr:",I1188=""),"Výkaz výměr:","")</f>
        <v/>
      </c>
      <c r="I1189" s="51" t="s">
        <v>1098</v>
      </c>
      <c r="J1189" s="52"/>
      <c r="K1189" s="53"/>
      <c r="L1189" s="54"/>
      <c r="M1189" s="55">
        <v>-6.2359999999999998</v>
      </c>
      <c r="N1189" s="56"/>
      <c r="O1189" s="57"/>
      <c r="P1189" s="58"/>
      <c r="Q1189" s="56"/>
      <c r="R1189" s="56"/>
      <c r="S1189" s="56"/>
      <c r="T1189" s="59" t="s">
        <v>3</v>
      </c>
      <c r="U1189" s="56"/>
      <c r="V1189" s="56"/>
      <c r="W1189" s="60"/>
    </row>
    <row r="1190" spans="6:25" s="38" customFormat="1" ht="12" outlineLevel="2" x14ac:dyDescent="0.3">
      <c r="F1190" s="30">
        <v>193</v>
      </c>
      <c r="G1190" s="31" t="s">
        <v>0</v>
      </c>
      <c r="H1190" s="32" t="s">
        <v>255</v>
      </c>
      <c r="I1190" s="33" t="s">
        <v>1252</v>
      </c>
      <c r="J1190" s="31" t="s">
        <v>9</v>
      </c>
      <c r="K1190" s="34">
        <v>1.2470000000000008</v>
      </c>
      <c r="L1190" s="35">
        <v>0</v>
      </c>
      <c r="M1190" s="34">
        <v>1.2470000000000008</v>
      </c>
      <c r="N1190" s="36">
        <v>22</v>
      </c>
      <c r="O1190" s="37">
        <f>M1190*N1190</f>
        <v>27.434000000000019</v>
      </c>
      <c r="P1190" s="37">
        <v>0</v>
      </c>
      <c r="Q1190" s="37">
        <f>M1190*P1190</f>
        <v>0</v>
      </c>
      <c r="R1190" s="37"/>
      <c r="S1190" s="37">
        <f>M1190*R1190</f>
        <v>0</v>
      </c>
      <c r="T1190" s="37">
        <v>21</v>
      </c>
      <c r="U1190" s="37">
        <f>O1190*T1190/100</f>
        <v>5.7611400000000037</v>
      </c>
      <c r="V1190" s="37">
        <f>U1190+O1190</f>
        <v>33.195140000000023</v>
      </c>
      <c r="W1190" s="37" t="s">
        <v>1370</v>
      </c>
      <c r="X1190" s="37"/>
      <c r="Y1190" s="37">
        <v>1</v>
      </c>
    </row>
    <row r="1191" spans="6:25" s="38" customFormat="1" ht="12" outlineLevel="2" x14ac:dyDescent="0.3">
      <c r="F1191" s="39"/>
      <c r="G1191" s="40"/>
      <c r="H1191" s="191" t="s">
        <v>230</v>
      </c>
      <c r="I1191" s="203"/>
      <c r="J1191" s="203"/>
      <c r="K1191" s="203"/>
      <c r="L1191" s="203"/>
      <c r="M1191" s="203"/>
      <c r="N1191" s="203"/>
      <c r="O1191" s="203"/>
      <c r="P1191" s="42"/>
      <c r="Q1191" s="43"/>
      <c r="R1191" s="42"/>
      <c r="S1191" s="43"/>
      <c r="T1191" s="44"/>
      <c r="U1191" s="44"/>
      <c r="V1191" s="44"/>
      <c r="W1191" s="45"/>
    </row>
    <row r="1192" spans="6:25" s="38" customFormat="1" ht="6" customHeight="1" outlineLevel="2" x14ac:dyDescent="0.3">
      <c r="F1192" s="39"/>
      <c r="G1192" s="40"/>
      <c r="H1192" s="41"/>
      <c r="I1192" s="46"/>
      <c r="J1192" s="46"/>
      <c r="K1192" s="46"/>
      <c r="L1192" s="46"/>
      <c r="M1192" s="46"/>
      <c r="N1192" s="46"/>
      <c r="O1192" s="46"/>
      <c r="P1192" s="42"/>
      <c r="Q1192" s="43"/>
      <c r="R1192" s="42"/>
      <c r="S1192" s="43"/>
      <c r="T1192" s="44"/>
      <c r="U1192" s="44"/>
      <c r="V1192" s="44"/>
      <c r="W1192" s="45"/>
    </row>
    <row r="1193" spans="6:25" s="47" customFormat="1" ht="10.5" outlineLevel="3" x14ac:dyDescent="0.25">
      <c r="F1193" s="48"/>
      <c r="G1193" s="49"/>
      <c r="H1193" s="50" t="str">
        <f>IF(AND(H1192&lt;&gt;"Výkaz výměr:",I1192=""),"Výkaz výměr:","")</f>
        <v>Výkaz výměr:</v>
      </c>
      <c r="I1193" s="51" t="s">
        <v>516</v>
      </c>
      <c r="J1193" s="52"/>
      <c r="K1193" s="53"/>
      <c r="L1193" s="54"/>
      <c r="M1193" s="55"/>
      <c r="N1193" s="56"/>
      <c r="O1193" s="57"/>
      <c r="P1193" s="58"/>
      <c r="Q1193" s="56"/>
      <c r="R1193" s="56"/>
      <c r="S1193" s="56"/>
      <c r="T1193" s="59" t="s">
        <v>3</v>
      </c>
      <c r="U1193" s="56"/>
      <c r="V1193" s="56"/>
      <c r="W1193" s="60"/>
    </row>
    <row r="1194" spans="6:25" s="47" customFormat="1" ht="10.5" outlineLevel="3" x14ac:dyDescent="0.25">
      <c r="F1194" s="48"/>
      <c r="G1194" s="49"/>
      <c r="H1194" s="50" t="str">
        <f>IF(AND(H1193&lt;&gt;"Výkaz výměr:",I1193=""),"Výkaz výměr:","")</f>
        <v/>
      </c>
      <c r="I1194" s="51" t="s">
        <v>505</v>
      </c>
      <c r="J1194" s="52"/>
      <c r="K1194" s="53"/>
      <c r="L1194" s="54"/>
      <c r="M1194" s="55"/>
      <c r="N1194" s="56"/>
      <c r="O1194" s="57"/>
      <c r="P1194" s="58"/>
      <c r="Q1194" s="56"/>
      <c r="R1194" s="56"/>
      <c r="S1194" s="56"/>
      <c r="T1194" s="59" t="s">
        <v>3</v>
      </c>
      <c r="U1194" s="56"/>
      <c r="V1194" s="56"/>
      <c r="W1194" s="60"/>
    </row>
    <row r="1195" spans="6:25" s="47" customFormat="1" ht="10.5" outlineLevel="3" x14ac:dyDescent="0.25">
      <c r="F1195" s="48"/>
      <c r="G1195" s="49"/>
      <c r="H1195" s="50" t="str">
        <f>IF(AND(H1194&lt;&gt;"Výkaz výměr:",I1194=""),"Výkaz výměr:","")</f>
        <v/>
      </c>
      <c r="I1195" s="51" t="s">
        <v>856</v>
      </c>
      <c r="J1195" s="52"/>
      <c r="K1195" s="53"/>
      <c r="L1195" s="54"/>
      <c r="M1195" s="55">
        <v>31.178000000000001</v>
      </c>
      <c r="N1195" s="56"/>
      <c r="O1195" s="57"/>
      <c r="P1195" s="58"/>
      <c r="Q1195" s="56"/>
      <c r="R1195" s="56"/>
      <c r="S1195" s="56"/>
      <c r="T1195" s="59" t="s">
        <v>3</v>
      </c>
      <c r="U1195" s="56"/>
      <c r="V1195" s="56"/>
      <c r="W1195" s="60"/>
    </row>
    <row r="1196" spans="6:25" s="47" customFormat="1" ht="10.5" outlineLevel="3" x14ac:dyDescent="0.25">
      <c r="F1196" s="48"/>
      <c r="G1196" s="49"/>
      <c r="H1196" s="50" t="str">
        <f>IF(AND(H1195&lt;&gt;"Výkaz výměr:",I1195=""),"Výkaz výměr:","")</f>
        <v/>
      </c>
      <c r="I1196" s="51" t="s">
        <v>1119</v>
      </c>
      <c r="J1196" s="52"/>
      <c r="K1196" s="53"/>
      <c r="L1196" s="54"/>
      <c r="M1196" s="55">
        <v>-24.942</v>
      </c>
      <c r="N1196" s="56"/>
      <c r="O1196" s="57"/>
      <c r="P1196" s="58"/>
      <c r="Q1196" s="56"/>
      <c r="R1196" s="56"/>
      <c r="S1196" s="56"/>
      <c r="T1196" s="59" t="s">
        <v>3</v>
      </c>
      <c r="U1196" s="56"/>
      <c r="V1196" s="56"/>
      <c r="W1196" s="60"/>
    </row>
    <row r="1197" spans="6:25" s="47" customFormat="1" ht="10.5" outlineLevel="3" x14ac:dyDescent="0.25">
      <c r="F1197" s="48"/>
      <c r="G1197" s="49"/>
      <c r="H1197" s="50" t="str">
        <f>IF(AND(H1196&lt;&gt;"Výkaz výměr:",I1196=""),"Výkaz výměr:","")</f>
        <v/>
      </c>
      <c r="I1197" s="51" t="s">
        <v>1095</v>
      </c>
      <c r="J1197" s="52"/>
      <c r="K1197" s="53"/>
      <c r="L1197" s="54"/>
      <c r="M1197" s="55">
        <v>-4.9889999999999999</v>
      </c>
      <c r="N1197" s="56"/>
      <c r="O1197" s="57"/>
      <c r="P1197" s="58"/>
      <c r="Q1197" s="56"/>
      <c r="R1197" s="56"/>
      <c r="S1197" s="56"/>
      <c r="T1197" s="59" t="s">
        <v>3</v>
      </c>
      <c r="U1197" s="56"/>
      <c r="V1197" s="56"/>
      <c r="W1197" s="60"/>
    </row>
    <row r="1198" spans="6:25" s="38" customFormat="1" ht="12" outlineLevel="2" x14ac:dyDescent="0.3">
      <c r="F1198" s="30">
        <v>194</v>
      </c>
      <c r="G1198" s="31" t="s">
        <v>0</v>
      </c>
      <c r="H1198" s="32" t="s">
        <v>252</v>
      </c>
      <c r="I1198" s="33" t="s">
        <v>1237</v>
      </c>
      <c r="J1198" s="31" t="s">
        <v>9</v>
      </c>
      <c r="K1198" s="34">
        <v>12.648</v>
      </c>
      <c r="L1198" s="35">
        <v>0</v>
      </c>
      <c r="M1198" s="34">
        <v>12.648</v>
      </c>
      <c r="N1198" s="36">
        <v>331</v>
      </c>
      <c r="O1198" s="37">
        <f>M1198*N1198</f>
        <v>4186.4880000000003</v>
      </c>
      <c r="P1198" s="37">
        <v>0</v>
      </c>
      <c r="Q1198" s="37">
        <f>M1198*P1198</f>
        <v>0</v>
      </c>
      <c r="R1198" s="37"/>
      <c r="S1198" s="37">
        <f>M1198*R1198</f>
        <v>0</v>
      </c>
      <c r="T1198" s="37">
        <v>21</v>
      </c>
      <c r="U1198" s="37">
        <f>O1198*T1198/100</f>
        <v>879.16248000000007</v>
      </c>
      <c r="V1198" s="37">
        <f>U1198+O1198</f>
        <v>5065.6504800000002</v>
      </c>
      <c r="W1198" s="37" t="s">
        <v>1316</v>
      </c>
      <c r="X1198" s="37"/>
      <c r="Y1198" s="37">
        <v>1</v>
      </c>
    </row>
    <row r="1199" spans="6:25" s="38" customFormat="1" ht="12" outlineLevel="2" x14ac:dyDescent="0.3">
      <c r="F1199" s="39"/>
      <c r="G1199" s="40"/>
      <c r="H1199" s="191" t="s">
        <v>230</v>
      </c>
      <c r="I1199" s="203"/>
      <c r="J1199" s="203"/>
      <c r="K1199" s="203"/>
      <c r="L1199" s="203"/>
      <c r="M1199" s="203"/>
      <c r="N1199" s="203"/>
      <c r="O1199" s="203"/>
      <c r="P1199" s="42"/>
      <c r="Q1199" s="43"/>
      <c r="R1199" s="42"/>
      <c r="S1199" s="43"/>
      <c r="T1199" s="44"/>
      <c r="U1199" s="44"/>
      <c r="V1199" s="44"/>
      <c r="W1199" s="45"/>
    </row>
    <row r="1200" spans="6:25" s="38" customFormat="1" ht="6" customHeight="1" outlineLevel="2" x14ac:dyDescent="0.3">
      <c r="F1200" s="39"/>
      <c r="G1200" s="40"/>
      <c r="H1200" s="41"/>
      <c r="I1200" s="46"/>
      <c r="J1200" s="46"/>
      <c r="K1200" s="46"/>
      <c r="L1200" s="46"/>
      <c r="M1200" s="46"/>
      <c r="N1200" s="46"/>
      <c r="O1200" s="46"/>
      <c r="P1200" s="42"/>
      <c r="Q1200" s="43"/>
      <c r="R1200" s="42"/>
      <c r="S1200" s="43"/>
      <c r="T1200" s="44"/>
      <c r="U1200" s="44"/>
      <c r="V1200" s="44"/>
      <c r="W1200" s="45"/>
    </row>
    <row r="1201" spans="6:25" s="47" customFormat="1" ht="10.5" outlineLevel="3" x14ac:dyDescent="0.25">
      <c r="F1201" s="48"/>
      <c r="G1201" s="49"/>
      <c r="H1201" s="50" t="str">
        <f>IF(AND(H1200&lt;&gt;"Výkaz výměr:",I1200=""),"Výkaz výměr:","")</f>
        <v>Výkaz výměr:</v>
      </c>
      <c r="I1201" s="51" t="s">
        <v>553</v>
      </c>
      <c r="J1201" s="52"/>
      <c r="K1201" s="53"/>
      <c r="L1201" s="54"/>
      <c r="M1201" s="55"/>
      <c r="N1201" s="56"/>
      <c r="O1201" s="57"/>
      <c r="P1201" s="58"/>
      <c r="Q1201" s="56"/>
      <c r="R1201" s="56"/>
      <c r="S1201" s="56"/>
      <c r="T1201" s="59" t="s">
        <v>3</v>
      </c>
      <c r="U1201" s="56"/>
      <c r="V1201" s="56"/>
      <c r="W1201" s="60"/>
    </row>
    <row r="1202" spans="6:25" s="47" customFormat="1" ht="10.5" outlineLevel="3" x14ac:dyDescent="0.25">
      <c r="F1202" s="48"/>
      <c r="G1202" s="49"/>
      <c r="H1202" s="50" t="str">
        <f>IF(AND(H1201&lt;&gt;"Výkaz výměr:",I1201=""),"Výkaz výměr:","")</f>
        <v/>
      </c>
      <c r="I1202" s="51" t="s">
        <v>463</v>
      </c>
      <c r="J1202" s="52"/>
      <c r="K1202" s="53"/>
      <c r="L1202" s="54"/>
      <c r="M1202" s="55"/>
      <c r="N1202" s="56"/>
      <c r="O1202" s="57"/>
      <c r="P1202" s="58"/>
      <c r="Q1202" s="56"/>
      <c r="R1202" s="56"/>
      <c r="S1202" s="56"/>
      <c r="T1202" s="59" t="s">
        <v>3</v>
      </c>
      <c r="U1202" s="56"/>
      <c r="V1202" s="56"/>
      <c r="W1202" s="60"/>
    </row>
    <row r="1203" spans="6:25" s="47" customFormat="1" ht="10.5" outlineLevel="3" x14ac:dyDescent="0.25">
      <c r="F1203" s="48"/>
      <c r="G1203" s="49"/>
      <c r="H1203" s="50" t="str">
        <f>IF(AND(H1202&lt;&gt;"Výkaz výměr:",I1202=""),"Výkaz výměr:","")</f>
        <v/>
      </c>
      <c r="I1203" s="51" t="s">
        <v>757</v>
      </c>
      <c r="J1203" s="52"/>
      <c r="K1203" s="53"/>
      <c r="L1203" s="54"/>
      <c r="M1203" s="55">
        <v>15.81</v>
      </c>
      <c r="N1203" s="56"/>
      <c r="O1203" s="57"/>
      <c r="P1203" s="58"/>
      <c r="Q1203" s="56"/>
      <c r="R1203" s="56"/>
      <c r="S1203" s="56"/>
      <c r="T1203" s="59" t="s">
        <v>3</v>
      </c>
      <c r="U1203" s="56"/>
      <c r="V1203" s="56"/>
      <c r="W1203" s="60"/>
    </row>
    <row r="1204" spans="6:25" s="47" customFormat="1" ht="10.5" outlineLevel="3" x14ac:dyDescent="0.25">
      <c r="F1204" s="48"/>
      <c r="G1204" s="49"/>
      <c r="H1204" s="50" t="str">
        <f>IF(AND(H1203&lt;&gt;"Výkaz výměr:",I1203=""),"Výkaz výměr:","")</f>
        <v/>
      </c>
      <c r="I1204" s="51" t="s">
        <v>1091</v>
      </c>
      <c r="J1204" s="52"/>
      <c r="K1204" s="53"/>
      <c r="L1204" s="54"/>
      <c r="M1204" s="55">
        <v>-3.1619999999999999</v>
      </c>
      <c r="N1204" s="56"/>
      <c r="O1204" s="57"/>
      <c r="P1204" s="58"/>
      <c r="Q1204" s="56"/>
      <c r="R1204" s="56"/>
      <c r="S1204" s="56"/>
      <c r="T1204" s="59" t="s">
        <v>3</v>
      </c>
      <c r="U1204" s="56"/>
      <c r="V1204" s="56"/>
      <c r="W1204" s="60"/>
    </row>
    <row r="1205" spans="6:25" s="38" customFormat="1" ht="12" outlineLevel="2" x14ac:dyDescent="0.3">
      <c r="F1205" s="30">
        <v>195</v>
      </c>
      <c r="G1205" s="31" t="s">
        <v>0</v>
      </c>
      <c r="H1205" s="32" t="s">
        <v>252</v>
      </c>
      <c r="I1205" s="33" t="s">
        <v>1237</v>
      </c>
      <c r="J1205" s="31" t="s">
        <v>9</v>
      </c>
      <c r="K1205" s="34">
        <v>0.63200000000000101</v>
      </c>
      <c r="L1205" s="35">
        <v>0</v>
      </c>
      <c r="M1205" s="34">
        <v>0.63200000000000101</v>
      </c>
      <c r="N1205" s="36">
        <v>331</v>
      </c>
      <c r="O1205" s="37">
        <f>M1205*N1205</f>
        <v>209.19200000000032</v>
      </c>
      <c r="P1205" s="37">
        <v>0</v>
      </c>
      <c r="Q1205" s="37">
        <f>M1205*P1205</f>
        <v>0</v>
      </c>
      <c r="R1205" s="37"/>
      <c r="S1205" s="37">
        <f>M1205*R1205</f>
        <v>0</v>
      </c>
      <c r="T1205" s="37">
        <v>21</v>
      </c>
      <c r="U1205" s="37">
        <f>O1205*T1205/100</f>
        <v>43.930320000000066</v>
      </c>
      <c r="V1205" s="37">
        <f>U1205+O1205</f>
        <v>253.1223200000004</v>
      </c>
      <c r="W1205" s="37" t="s">
        <v>1316</v>
      </c>
      <c r="X1205" s="37"/>
      <c r="Y1205" s="37">
        <v>1</v>
      </c>
    </row>
    <row r="1206" spans="6:25" s="38" customFormat="1" ht="12" outlineLevel="2" x14ac:dyDescent="0.3">
      <c r="F1206" s="39"/>
      <c r="G1206" s="40"/>
      <c r="H1206" s="191" t="s">
        <v>230</v>
      </c>
      <c r="I1206" s="203"/>
      <c r="J1206" s="203"/>
      <c r="K1206" s="203"/>
      <c r="L1206" s="203"/>
      <c r="M1206" s="203"/>
      <c r="N1206" s="203"/>
      <c r="O1206" s="203"/>
      <c r="P1206" s="42"/>
      <c r="Q1206" s="43"/>
      <c r="R1206" s="42"/>
      <c r="S1206" s="43"/>
      <c r="T1206" s="44"/>
      <c r="U1206" s="44"/>
      <c r="V1206" s="44"/>
      <c r="W1206" s="45"/>
    </row>
    <row r="1207" spans="6:25" s="38" customFormat="1" ht="6" customHeight="1" outlineLevel="2" x14ac:dyDescent="0.3">
      <c r="F1207" s="39"/>
      <c r="G1207" s="40"/>
      <c r="H1207" s="41"/>
      <c r="I1207" s="46"/>
      <c r="J1207" s="46"/>
      <c r="K1207" s="46"/>
      <c r="L1207" s="46"/>
      <c r="M1207" s="46"/>
      <c r="N1207" s="46"/>
      <c r="O1207" s="46"/>
      <c r="P1207" s="42"/>
      <c r="Q1207" s="43"/>
      <c r="R1207" s="42"/>
      <c r="S1207" s="43"/>
      <c r="T1207" s="44"/>
      <c r="U1207" s="44"/>
      <c r="V1207" s="44"/>
      <c r="W1207" s="45"/>
    </row>
    <row r="1208" spans="6:25" s="47" customFormat="1" ht="10.5" outlineLevel="3" x14ac:dyDescent="0.25">
      <c r="F1208" s="48"/>
      <c r="G1208" s="49"/>
      <c r="H1208" s="50" t="str">
        <f>IF(AND(H1207&lt;&gt;"Výkaz výměr:",I1207=""),"Výkaz výměr:","")</f>
        <v>Výkaz výměr:</v>
      </c>
      <c r="I1208" s="51" t="s">
        <v>553</v>
      </c>
      <c r="J1208" s="52"/>
      <c r="K1208" s="53"/>
      <c r="L1208" s="54"/>
      <c r="M1208" s="55"/>
      <c r="N1208" s="56"/>
      <c r="O1208" s="57"/>
      <c r="P1208" s="58"/>
      <c r="Q1208" s="56"/>
      <c r="R1208" s="56"/>
      <c r="S1208" s="56"/>
      <c r="T1208" s="59" t="s">
        <v>3</v>
      </c>
      <c r="U1208" s="56"/>
      <c r="V1208" s="56"/>
      <c r="W1208" s="60"/>
    </row>
    <row r="1209" spans="6:25" s="47" customFormat="1" ht="10.5" outlineLevel="3" x14ac:dyDescent="0.25">
      <c r="F1209" s="48"/>
      <c r="G1209" s="49"/>
      <c r="H1209" s="50" t="str">
        <f>IF(AND(H1208&lt;&gt;"Výkaz výměr:",I1208=""),"Výkaz výměr:","")</f>
        <v/>
      </c>
      <c r="I1209" s="51" t="s">
        <v>463</v>
      </c>
      <c r="J1209" s="52"/>
      <c r="K1209" s="53"/>
      <c r="L1209" s="54"/>
      <c r="M1209" s="55"/>
      <c r="N1209" s="56"/>
      <c r="O1209" s="57"/>
      <c r="P1209" s="58"/>
      <c r="Q1209" s="56"/>
      <c r="R1209" s="56"/>
      <c r="S1209" s="56"/>
      <c r="T1209" s="59" t="s">
        <v>3</v>
      </c>
      <c r="U1209" s="56"/>
      <c r="V1209" s="56"/>
      <c r="W1209" s="60"/>
    </row>
    <row r="1210" spans="6:25" s="47" customFormat="1" ht="10.5" outlineLevel="3" x14ac:dyDescent="0.25">
      <c r="F1210" s="48"/>
      <c r="G1210" s="49"/>
      <c r="H1210" s="50" t="str">
        <f>IF(AND(H1209&lt;&gt;"Výkaz výměr:",I1209=""),"Výkaz výměr:","")</f>
        <v/>
      </c>
      <c r="I1210" s="51" t="s">
        <v>757</v>
      </c>
      <c r="J1210" s="52"/>
      <c r="K1210" s="53"/>
      <c r="L1210" s="54"/>
      <c r="M1210" s="55">
        <v>15.81</v>
      </c>
      <c r="N1210" s="56"/>
      <c r="O1210" s="57"/>
      <c r="P1210" s="58"/>
      <c r="Q1210" s="56"/>
      <c r="R1210" s="56"/>
      <c r="S1210" s="56"/>
      <c r="T1210" s="59" t="s">
        <v>3</v>
      </c>
      <c r="U1210" s="56"/>
      <c r="V1210" s="56"/>
      <c r="W1210" s="60"/>
    </row>
    <row r="1211" spans="6:25" s="47" customFormat="1" ht="10.5" outlineLevel="3" x14ac:dyDescent="0.25">
      <c r="F1211" s="48"/>
      <c r="G1211" s="49"/>
      <c r="H1211" s="50" t="str">
        <f>IF(AND(H1210&lt;&gt;"Výkaz výměr:",I1210=""),"Výkaz výměr:","")</f>
        <v/>
      </c>
      <c r="I1211" s="51" t="s">
        <v>1110</v>
      </c>
      <c r="J1211" s="52"/>
      <c r="K1211" s="53"/>
      <c r="L1211" s="54"/>
      <c r="M1211" s="55">
        <v>-12.648</v>
      </c>
      <c r="N1211" s="56"/>
      <c r="O1211" s="57"/>
      <c r="P1211" s="58"/>
      <c r="Q1211" s="56"/>
      <c r="R1211" s="56"/>
      <c r="S1211" s="56"/>
      <c r="T1211" s="59" t="s">
        <v>3</v>
      </c>
      <c r="U1211" s="56"/>
      <c r="V1211" s="56"/>
      <c r="W1211" s="60"/>
    </row>
    <row r="1212" spans="6:25" s="47" customFormat="1" ht="10.5" outlineLevel="3" x14ac:dyDescent="0.25">
      <c r="F1212" s="48"/>
      <c r="G1212" s="49"/>
      <c r="H1212" s="50" t="str">
        <f>IF(AND(H1211&lt;&gt;"Výkaz výměr:",I1211=""),"Výkaz výměr:","")</f>
        <v/>
      </c>
      <c r="I1212" s="51" t="s">
        <v>1089</v>
      </c>
      <c r="J1212" s="52"/>
      <c r="K1212" s="53"/>
      <c r="L1212" s="54"/>
      <c r="M1212" s="55">
        <v>-2.5299999999999998</v>
      </c>
      <c r="N1212" s="56"/>
      <c r="O1212" s="57"/>
      <c r="P1212" s="58"/>
      <c r="Q1212" s="56"/>
      <c r="R1212" s="56"/>
      <c r="S1212" s="56"/>
      <c r="T1212" s="59" t="s">
        <v>3</v>
      </c>
      <c r="U1212" s="56"/>
      <c r="V1212" s="56"/>
      <c r="W1212" s="60"/>
    </row>
    <row r="1213" spans="6:25" s="38" customFormat="1" ht="12" outlineLevel="2" x14ac:dyDescent="0.3">
      <c r="F1213" s="30">
        <v>196</v>
      </c>
      <c r="G1213" s="31" t="s">
        <v>0</v>
      </c>
      <c r="H1213" s="32" t="s">
        <v>253</v>
      </c>
      <c r="I1213" s="33" t="s">
        <v>1034</v>
      </c>
      <c r="J1213" s="31" t="s">
        <v>9</v>
      </c>
      <c r="K1213" s="34">
        <v>170.64</v>
      </c>
      <c r="L1213" s="35">
        <v>0</v>
      </c>
      <c r="M1213" s="34">
        <v>170.64</v>
      </c>
      <c r="N1213" s="36">
        <v>29.2</v>
      </c>
      <c r="O1213" s="37">
        <f>M1213*N1213</f>
        <v>4982.6879999999992</v>
      </c>
      <c r="P1213" s="37">
        <v>0</v>
      </c>
      <c r="Q1213" s="37">
        <f>M1213*P1213</f>
        <v>0</v>
      </c>
      <c r="R1213" s="37"/>
      <c r="S1213" s="37">
        <f>M1213*R1213</f>
        <v>0</v>
      </c>
      <c r="T1213" s="37">
        <v>21</v>
      </c>
      <c r="U1213" s="37">
        <f>O1213*T1213/100</f>
        <v>1046.36448</v>
      </c>
      <c r="V1213" s="37">
        <f>U1213+O1213</f>
        <v>6029.0524799999994</v>
      </c>
      <c r="W1213" s="37" t="s">
        <v>1402</v>
      </c>
      <c r="X1213" s="37"/>
      <c r="Y1213" s="37">
        <v>1</v>
      </c>
    </row>
    <row r="1214" spans="6:25" s="38" customFormat="1" ht="12" outlineLevel="2" x14ac:dyDescent="0.3">
      <c r="F1214" s="39"/>
      <c r="G1214" s="40"/>
      <c r="H1214" s="191" t="s">
        <v>230</v>
      </c>
      <c r="I1214" s="203"/>
      <c r="J1214" s="203"/>
      <c r="K1214" s="203"/>
      <c r="L1214" s="203"/>
      <c r="M1214" s="203"/>
      <c r="N1214" s="203"/>
      <c r="O1214" s="203"/>
      <c r="P1214" s="42"/>
      <c r="Q1214" s="43"/>
      <c r="R1214" s="42"/>
      <c r="S1214" s="43"/>
      <c r="T1214" s="44"/>
      <c r="U1214" s="44"/>
      <c r="V1214" s="44"/>
      <c r="W1214" s="45"/>
    </row>
    <row r="1215" spans="6:25" s="38" customFormat="1" ht="6" customHeight="1" outlineLevel="2" x14ac:dyDescent="0.3">
      <c r="F1215" s="39"/>
      <c r="G1215" s="40"/>
      <c r="H1215" s="41"/>
      <c r="I1215" s="46"/>
      <c r="J1215" s="46"/>
      <c r="K1215" s="46"/>
      <c r="L1215" s="46"/>
      <c r="M1215" s="46"/>
      <c r="N1215" s="46"/>
      <c r="O1215" s="46"/>
      <c r="P1215" s="42"/>
      <c r="Q1215" s="43"/>
      <c r="R1215" s="42"/>
      <c r="S1215" s="43"/>
      <c r="T1215" s="44"/>
      <c r="U1215" s="44"/>
      <c r="V1215" s="44"/>
      <c r="W1215" s="45"/>
    </row>
    <row r="1216" spans="6:25" s="47" customFormat="1" ht="10.5" outlineLevel="3" x14ac:dyDescent="0.25">
      <c r="F1216" s="48"/>
      <c r="G1216" s="49"/>
      <c r="H1216" s="50" t="str">
        <f>IF(AND(H1215&lt;&gt;"Výkaz výměr:",I1215=""),"Výkaz výměr:","")</f>
        <v>Výkaz výměr:</v>
      </c>
      <c r="I1216" s="51" t="s">
        <v>395</v>
      </c>
      <c r="J1216" s="52"/>
      <c r="K1216" s="53"/>
      <c r="L1216" s="54"/>
      <c r="M1216" s="55"/>
      <c r="N1216" s="56"/>
      <c r="O1216" s="57"/>
      <c r="P1216" s="58"/>
      <c r="Q1216" s="56"/>
      <c r="R1216" s="56"/>
      <c r="S1216" s="56"/>
      <c r="T1216" s="59" t="s">
        <v>3</v>
      </c>
      <c r="U1216" s="56"/>
      <c r="V1216" s="56"/>
      <c r="W1216" s="60"/>
    </row>
    <row r="1217" spans="6:25" s="47" customFormat="1" ht="10.5" outlineLevel="3" x14ac:dyDescent="0.25">
      <c r="F1217" s="48"/>
      <c r="G1217" s="49"/>
      <c r="H1217" s="50" t="str">
        <f>IF(AND(H1216&lt;&gt;"Výkaz výměr:",I1216=""),"Výkaz výměr:","")</f>
        <v/>
      </c>
      <c r="I1217" s="51" t="s">
        <v>770</v>
      </c>
      <c r="J1217" s="52"/>
      <c r="K1217" s="53"/>
      <c r="L1217" s="54"/>
      <c r="M1217" s="55">
        <v>213.3</v>
      </c>
      <c r="N1217" s="56"/>
      <c r="O1217" s="57"/>
      <c r="P1217" s="58"/>
      <c r="Q1217" s="56"/>
      <c r="R1217" s="56"/>
      <c r="S1217" s="56"/>
      <c r="T1217" s="59" t="s">
        <v>3</v>
      </c>
      <c r="U1217" s="56"/>
      <c r="V1217" s="56"/>
      <c r="W1217" s="60"/>
    </row>
    <row r="1218" spans="6:25" s="47" customFormat="1" ht="10.5" outlineLevel="3" x14ac:dyDescent="0.25">
      <c r="F1218" s="48"/>
      <c r="G1218" s="49"/>
      <c r="H1218" s="50" t="str">
        <f>IF(AND(H1217&lt;&gt;"Výkaz výměr:",I1217=""),"Výkaz výměr:","")</f>
        <v/>
      </c>
      <c r="I1218" s="51" t="s">
        <v>1123</v>
      </c>
      <c r="J1218" s="52"/>
      <c r="K1218" s="53"/>
      <c r="L1218" s="54"/>
      <c r="M1218" s="55">
        <v>-42.66</v>
      </c>
      <c r="N1218" s="56"/>
      <c r="O1218" s="57"/>
      <c r="P1218" s="58"/>
      <c r="Q1218" s="56"/>
      <c r="R1218" s="56"/>
      <c r="S1218" s="56"/>
      <c r="T1218" s="59" t="s">
        <v>3</v>
      </c>
      <c r="U1218" s="56"/>
      <c r="V1218" s="56"/>
      <c r="W1218" s="60"/>
    </row>
    <row r="1219" spans="6:25" s="38" customFormat="1" ht="12" outlineLevel="2" x14ac:dyDescent="0.3">
      <c r="F1219" s="30">
        <v>197</v>
      </c>
      <c r="G1219" s="31" t="s">
        <v>0</v>
      </c>
      <c r="H1219" s="32" t="s">
        <v>253</v>
      </c>
      <c r="I1219" s="33" t="s">
        <v>1034</v>
      </c>
      <c r="J1219" s="31" t="s">
        <v>9</v>
      </c>
      <c r="K1219" s="34">
        <v>8.5320000000000249</v>
      </c>
      <c r="L1219" s="35">
        <v>0</v>
      </c>
      <c r="M1219" s="34">
        <v>8.5320000000000249</v>
      </c>
      <c r="N1219" s="36">
        <v>29.2</v>
      </c>
      <c r="O1219" s="37">
        <f>M1219*N1219</f>
        <v>249.13440000000071</v>
      </c>
      <c r="P1219" s="37">
        <v>0</v>
      </c>
      <c r="Q1219" s="37">
        <f>M1219*P1219</f>
        <v>0</v>
      </c>
      <c r="R1219" s="37"/>
      <c r="S1219" s="37">
        <f>M1219*R1219</f>
        <v>0</v>
      </c>
      <c r="T1219" s="37">
        <v>21</v>
      </c>
      <c r="U1219" s="37">
        <f>O1219*T1219/100</f>
        <v>52.318224000000143</v>
      </c>
      <c r="V1219" s="37">
        <f>U1219+O1219</f>
        <v>301.45262400000087</v>
      </c>
      <c r="W1219" s="37" t="s">
        <v>1402</v>
      </c>
      <c r="X1219" s="37"/>
      <c r="Y1219" s="37">
        <v>1</v>
      </c>
    </row>
    <row r="1220" spans="6:25" s="38" customFormat="1" ht="12" outlineLevel="2" x14ac:dyDescent="0.3">
      <c r="F1220" s="39"/>
      <c r="G1220" s="40"/>
      <c r="H1220" s="191" t="s">
        <v>230</v>
      </c>
      <c r="I1220" s="203"/>
      <c r="J1220" s="203"/>
      <c r="K1220" s="203"/>
      <c r="L1220" s="203"/>
      <c r="M1220" s="203"/>
      <c r="N1220" s="203"/>
      <c r="O1220" s="203"/>
      <c r="P1220" s="42"/>
      <c r="Q1220" s="43"/>
      <c r="R1220" s="42"/>
      <c r="S1220" s="43"/>
      <c r="T1220" s="44"/>
      <c r="U1220" s="44"/>
      <c r="V1220" s="44"/>
      <c r="W1220" s="45"/>
    </row>
    <row r="1221" spans="6:25" s="38" customFormat="1" ht="6" customHeight="1" outlineLevel="2" x14ac:dyDescent="0.3">
      <c r="F1221" s="39"/>
      <c r="G1221" s="40"/>
      <c r="H1221" s="41"/>
      <c r="I1221" s="46"/>
      <c r="J1221" s="46"/>
      <c r="K1221" s="46"/>
      <c r="L1221" s="46"/>
      <c r="M1221" s="46"/>
      <c r="N1221" s="46"/>
      <c r="O1221" s="46"/>
      <c r="P1221" s="42"/>
      <c r="Q1221" s="43"/>
      <c r="R1221" s="42"/>
      <c r="S1221" s="43"/>
      <c r="T1221" s="44"/>
      <c r="U1221" s="44"/>
      <c r="V1221" s="44"/>
      <c r="W1221" s="45"/>
    </row>
    <row r="1222" spans="6:25" s="47" customFormat="1" ht="10.5" outlineLevel="3" x14ac:dyDescent="0.25">
      <c r="F1222" s="48"/>
      <c r="G1222" s="49"/>
      <c r="H1222" s="50" t="str">
        <f>IF(AND(H1221&lt;&gt;"Výkaz výměr:",I1221=""),"Výkaz výměr:","")</f>
        <v>Výkaz výměr:</v>
      </c>
      <c r="I1222" s="51" t="s">
        <v>395</v>
      </c>
      <c r="J1222" s="52"/>
      <c r="K1222" s="53"/>
      <c r="L1222" s="54"/>
      <c r="M1222" s="55"/>
      <c r="N1222" s="56"/>
      <c r="O1222" s="57"/>
      <c r="P1222" s="58"/>
      <c r="Q1222" s="56"/>
      <c r="R1222" s="56"/>
      <c r="S1222" s="56"/>
      <c r="T1222" s="59" t="s">
        <v>3</v>
      </c>
      <c r="U1222" s="56"/>
      <c r="V1222" s="56"/>
      <c r="W1222" s="60"/>
    </row>
    <row r="1223" spans="6:25" s="47" customFormat="1" ht="10.5" outlineLevel="3" x14ac:dyDescent="0.25">
      <c r="F1223" s="48"/>
      <c r="G1223" s="49"/>
      <c r="H1223" s="50" t="str">
        <f>IF(AND(H1222&lt;&gt;"Výkaz výměr:",I1222=""),"Výkaz výměr:","")</f>
        <v/>
      </c>
      <c r="I1223" s="51" t="s">
        <v>770</v>
      </c>
      <c r="J1223" s="52"/>
      <c r="K1223" s="53"/>
      <c r="L1223" s="54"/>
      <c r="M1223" s="55">
        <v>213.3</v>
      </c>
      <c r="N1223" s="56"/>
      <c r="O1223" s="57"/>
      <c r="P1223" s="58"/>
      <c r="Q1223" s="56"/>
      <c r="R1223" s="56"/>
      <c r="S1223" s="56"/>
      <c r="T1223" s="59" t="s">
        <v>3</v>
      </c>
      <c r="U1223" s="56"/>
      <c r="V1223" s="56"/>
      <c r="W1223" s="60"/>
    </row>
    <row r="1224" spans="6:25" s="47" customFormat="1" ht="10.5" outlineLevel="3" x14ac:dyDescent="0.25">
      <c r="F1224" s="48"/>
      <c r="G1224" s="49"/>
      <c r="H1224" s="50" t="str">
        <f>IF(AND(H1223&lt;&gt;"Výkaz výměr:",I1223=""),"Výkaz výměr:","")</f>
        <v/>
      </c>
      <c r="I1224" s="51" t="s">
        <v>1150</v>
      </c>
      <c r="J1224" s="52"/>
      <c r="K1224" s="53"/>
      <c r="L1224" s="54"/>
      <c r="M1224" s="55">
        <v>-170.64</v>
      </c>
      <c r="N1224" s="56"/>
      <c r="O1224" s="57"/>
      <c r="P1224" s="58"/>
      <c r="Q1224" s="56"/>
      <c r="R1224" s="56"/>
      <c r="S1224" s="56"/>
      <c r="T1224" s="59" t="s">
        <v>3</v>
      </c>
      <c r="U1224" s="56"/>
      <c r="V1224" s="56"/>
      <c r="W1224" s="60"/>
    </row>
    <row r="1225" spans="6:25" s="47" customFormat="1" ht="10.5" outlineLevel="3" x14ac:dyDescent="0.25">
      <c r="F1225" s="48"/>
      <c r="G1225" s="49"/>
      <c r="H1225" s="50" t="str">
        <f>IF(AND(H1224&lt;&gt;"Výkaz výměr:",I1224=""),"Výkaz výměr:","")</f>
        <v/>
      </c>
      <c r="I1225" s="51" t="s">
        <v>1121</v>
      </c>
      <c r="J1225" s="52"/>
      <c r="K1225" s="53"/>
      <c r="L1225" s="54"/>
      <c r="M1225" s="55">
        <v>-34.128</v>
      </c>
      <c r="N1225" s="56"/>
      <c r="O1225" s="57"/>
      <c r="P1225" s="58"/>
      <c r="Q1225" s="56"/>
      <c r="R1225" s="56"/>
      <c r="S1225" s="56"/>
      <c r="T1225" s="59" t="s">
        <v>3</v>
      </c>
      <c r="U1225" s="56"/>
      <c r="V1225" s="56"/>
      <c r="W1225" s="60"/>
    </row>
    <row r="1226" spans="6:25" s="38" customFormat="1" ht="12" outlineLevel="2" x14ac:dyDescent="0.3">
      <c r="F1226" s="30">
        <v>198</v>
      </c>
      <c r="G1226" s="31" t="s">
        <v>0</v>
      </c>
      <c r="H1226" s="32" t="s">
        <v>265</v>
      </c>
      <c r="I1226" s="33" t="s">
        <v>1139</v>
      </c>
      <c r="J1226" s="31" t="s">
        <v>9</v>
      </c>
      <c r="K1226" s="34">
        <v>170.64</v>
      </c>
      <c r="L1226" s="35">
        <v>0</v>
      </c>
      <c r="M1226" s="34">
        <v>170.64</v>
      </c>
      <c r="N1226" s="36">
        <v>54.3</v>
      </c>
      <c r="O1226" s="37">
        <f>M1226*N1226</f>
        <v>9265.7519999999986</v>
      </c>
      <c r="P1226" s="37">
        <v>0</v>
      </c>
      <c r="Q1226" s="37">
        <f>M1226*P1226</f>
        <v>0</v>
      </c>
      <c r="R1226" s="37"/>
      <c r="S1226" s="37">
        <f>M1226*R1226</f>
        <v>0</v>
      </c>
      <c r="T1226" s="37">
        <v>21</v>
      </c>
      <c r="U1226" s="37">
        <f>O1226*T1226/100</f>
        <v>1945.8079199999995</v>
      </c>
      <c r="V1226" s="37">
        <f>U1226+O1226</f>
        <v>11211.559919999998</v>
      </c>
      <c r="W1226" s="37"/>
      <c r="X1226" s="37"/>
      <c r="Y1226" s="37">
        <v>1</v>
      </c>
    </row>
    <row r="1227" spans="6:25" s="38" customFormat="1" ht="12" outlineLevel="2" x14ac:dyDescent="0.3">
      <c r="F1227" s="39"/>
      <c r="G1227" s="40"/>
      <c r="H1227" s="191" t="s">
        <v>230</v>
      </c>
      <c r="I1227" s="203"/>
      <c r="J1227" s="203"/>
      <c r="K1227" s="203"/>
      <c r="L1227" s="203"/>
      <c r="M1227" s="203"/>
      <c r="N1227" s="203"/>
      <c r="O1227" s="203"/>
      <c r="P1227" s="42"/>
      <c r="Q1227" s="43"/>
      <c r="R1227" s="42"/>
      <c r="S1227" s="43"/>
      <c r="T1227" s="44"/>
      <c r="U1227" s="44"/>
      <c r="V1227" s="44"/>
      <c r="W1227" s="45"/>
    </row>
    <row r="1228" spans="6:25" s="38" customFormat="1" ht="6" customHeight="1" outlineLevel="2" x14ac:dyDescent="0.3">
      <c r="F1228" s="39"/>
      <c r="G1228" s="40"/>
      <c r="H1228" s="41"/>
      <c r="I1228" s="46"/>
      <c r="J1228" s="46"/>
      <c r="K1228" s="46"/>
      <c r="L1228" s="46"/>
      <c r="M1228" s="46"/>
      <c r="N1228" s="46"/>
      <c r="O1228" s="46"/>
      <c r="P1228" s="42"/>
      <c r="Q1228" s="43"/>
      <c r="R1228" s="42"/>
      <c r="S1228" s="43"/>
      <c r="T1228" s="44"/>
      <c r="U1228" s="44"/>
      <c r="V1228" s="44"/>
      <c r="W1228" s="45"/>
    </row>
    <row r="1229" spans="6:25" s="47" customFormat="1" ht="10.5" outlineLevel="3" x14ac:dyDescent="0.25">
      <c r="F1229" s="48"/>
      <c r="G1229" s="49"/>
      <c r="H1229" s="50" t="str">
        <f>IF(AND(H1228&lt;&gt;"Výkaz výměr:",I1228=""),"Výkaz výměr:","")</f>
        <v>Výkaz výměr:</v>
      </c>
      <c r="I1229" s="51" t="s">
        <v>395</v>
      </c>
      <c r="J1229" s="52"/>
      <c r="K1229" s="53"/>
      <c r="L1229" s="54"/>
      <c r="M1229" s="55"/>
      <c r="N1229" s="56"/>
      <c r="O1229" s="57"/>
      <c r="P1229" s="58"/>
      <c r="Q1229" s="56"/>
      <c r="R1229" s="56"/>
      <c r="S1229" s="56"/>
      <c r="T1229" s="59" t="s">
        <v>3</v>
      </c>
      <c r="U1229" s="56"/>
      <c r="V1229" s="56"/>
      <c r="W1229" s="60"/>
    </row>
    <row r="1230" spans="6:25" s="47" customFormat="1" ht="10.5" outlineLevel="3" x14ac:dyDescent="0.25">
      <c r="F1230" s="48"/>
      <c r="G1230" s="49"/>
      <c r="H1230" s="50" t="str">
        <f>IF(AND(H1229&lt;&gt;"Výkaz výměr:",I1229=""),"Výkaz výměr:","")</f>
        <v/>
      </c>
      <c r="I1230" s="51" t="s">
        <v>409</v>
      </c>
      <c r="J1230" s="52"/>
      <c r="K1230" s="53"/>
      <c r="L1230" s="54"/>
      <c r="M1230" s="55"/>
      <c r="N1230" s="56"/>
      <c r="O1230" s="57"/>
      <c r="P1230" s="58"/>
      <c r="Q1230" s="56"/>
      <c r="R1230" s="56"/>
      <c r="S1230" s="56"/>
      <c r="T1230" s="59" t="s">
        <v>3</v>
      </c>
      <c r="U1230" s="56"/>
      <c r="V1230" s="56"/>
      <c r="W1230" s="60"/>
    </row>
    <row r="1231" spans="6:25" s="47" customFormat="1" ht="10.5" outlineLevel="3" x14ac:dyDescent="0.25">
      <c r="F1231" s="48"/>
      <c r="G1231" s="49"/>
      <c r="H1231" s="50" t="str">
        <f>IF(AND(H1230&lt;&gt;"Výkaz výměr:",I1230=""),"Výkaz výměr:","")</f>
        <v/>
      </c>
      <c r="I1231" s="51" t="s">
        <v>770</v>
      </c>
      <c r="J1231" s="52"/>
      <c r="K1231" s="53"/>
      <c r="L1231" s="54"/>
      <c r="M1231" s="55">
        <v>213.3</v>
      </c>
      <c r="N1231" s="56"/>
      <c r="O1231" s="57"/>
      <c r="P1231" s="58"/>
      <c r="Q1231" s="56"/>
      <c r="R1231" s="56"/>
      <c r="S1231" s="56"/>
      <c r="T1231" s="59" t="s">
        <v>3</v>
      </c>
      <c r="U1231" s="56"/>
      <c r="V1231" s="56"/>
      <c r="W1231" s="60"/>
    </row>
    <row r="1232" spans="6:25" s="47" customFormat="1" ht="10.5" outlineLevel="3" x14ac:dyDescent="0.25">
      <c r="F1232" s="48"/>
      <c r="G1232" s="49"/>
      <c r="H1232" s="50" t="str">
        <f>IF(AND(H1231&lt;&gt;"Výkaz výměr:",I1231=""),"Výkaz výměr:","")</f>
        <v/>
      </c>
      <c r="I1232" s="51" t="s">
        <v>1123</v>
      </c>
      <c r="J1232" s="52"/>
      <c r="K1232" s="53"/>
      <c r="L1232" s="54"/>
      <c r="M1232" s="55">
        <v>-42.66</v>
      </c>
      <c r="N1232" s="56"/>
      <c r="O1232" s="57"/>
      <c r="P1232" s="58"/>
      <c r="Q1232" s="56"/>
      <c r="R1232" s="56"/>
      <c r="S1232" s="56"/>
      <c r="T1232" s="59" t="s">
        <v>3</v>
      </c>
      <c r="U1232" s="56"/>
      <c r="V1232" s="56"/>
      <c r="W1232" s="60"/>
    </row>
    <row r="1233" spans="6:25" s="38" customFormat="1" ht="12" outlineLevel="2" x14ac:dyDescent="0.3">
      <c r="F1233" s="30">
        <v>199</v>
      </c>
      <c r="G1233" s="31" t="s">
        <v>0</v>
      </c>
      <c r="H1233" s="32" t="s">
        <v>265</v>
      </c>
      <c r="I1233" s="33" t="s">
        <v>1139</v>
      </c>
      <c r="J1233" s="31" t="s">
        <v>9</v>
      </c>
      <c r="K1233" s="34">
        <v>8.5320000000000249</v>
      </c>
      <c r="L1233" s="35">
        <v>0</v>
      </c>
      <c r="M1233" s="34">
        <v>8.5320000000000249</v>
      </c>
      <c r="N1233" s="36">
        <v>54.3</v>
      </c>
      <c r="O1233" s="37">
        <f>M1233*N1233</f>
        <v>463.28760000000131</v>
      </c>
      <c r="P1233" s="37">
        <v>0</v>
      </c>
      <c r="Q1233" s="37">
        <f>M1233*P1233</f>
        <v>0</v>
      </c>
      <c r="R1233" s="37"/>
      <c r="S1233" s="37">
        <f>M1233*R1233</f>
        <v>0</v>
      </c>
      <c r="T1233" s="37">
        <v>21</v>
      </c>
      <c r="U1233" s="37">
        <f>O1233*T1233/100</f>
        <v>97.290396000000271</v>
      </c>
      <c r="V1233" s="37">
        <f>U1233+O1233</f>
        <v>560.57799600000158</v>
      </c>
      <c r="W1233" s="37"/>
      <c r="X1233" s="37"/>
      <c r="Y1233" s="37">
        <v>1</v>
      </c>
    </row>
    <row r="1234" spans="6:25" s="38" customFormat="1" ht="12" outlineLevel="2" x14ac:dyDescent="0.3">
      <c r="F1234" s="39"/>
      <c r="G1234" s="40"/>
      <c r="H1234" s="191" t="s">
        <v>230</v>
      </c>
      <c r="I1234" s="203"/>
      <c r="J1234" s="203"/>
      <c r="K1234" s="203"/>
      <c r="L1234" s="203"/>
      <c r="M1234" s="203"/>
      <c r="N1234" s="203"/>
      <c r="O1234" s="203"/>
      <c r="P1234" s="42"/>
      <c r="Q1234" s="43"/>
      <c r="R1234" s="42"/>
      <c r="S1234" s="43"/>
      <c r="T1234" s="44"/>
      <c r="U1234" s="44"/>
      <c r="V1234" s="44"/>
      <c r="W1234" s="45"/>
    </row>
    <row r="1235" spans="6:25" s="38" customFormat="1" ht="6" customHeight="1" outlineLevel="2" x14ac:dyDescent="0.3">
      <c r="F1235" s="39"/>
      <c r="G1235" s="40"/>
      <c r="H1235" s="41"/>
      <c r="I1235" s="46"/>
      <c r="J1235" s="46"/>
      <c r="K1235" s="46"/>
      <c r="L1235" s="46"/>
      <c r="M1235" s="46"/>
      <c r="N1235" s="46"/>
      <c r="O1235" s="46"/>
      <c r="P1235" s="42"/>
      <c r="Q1235" s="43"/>
      <c r="R1235" s="42"/>
      <c r="S1235" s="43"/>
      <c r="T1235" s="44"/>
      <c r="U1235" s="44"/>
      <c r="V1235" s="44"/>
      <c r="W1235" s="45"/>
    </row>
    <row r="1236" spans="6:25" s="47" customFormat="1" ht="10.5" outlineLevel="3" x14ac:dyDescent="0.25">
      <c r="F1236" s="48"/>
      <c r="G1236" s="49"/>
      <c r="H1236" s="50" t="str">
        <f>IF(AND(H1235&lt;&gt;"Výkaz výměr:",I1235=""),"Výkaz výměr:","")</f>
        <v>Výkaz výměr:</v>
      </c>
      <c r="I1236" s="51" t="s">
        <v>395</v>
      </c>
      <c r="J1236" s="52"/>
      <c r="K1236" s="53"/>
      <c r="L1236" s="54"/>
      <c r="M1236" s="55"/>
      <c r="N1236" s="56"/>
      <c r="O1236" s="57"/>
      <c r="P1236" s="58"/>
      <c r="Q1236" s="56"/>
      <c r="R1236" s="56"/>
      <c r="S1236" s="56"/>
      <c r="T1236" s="59" t="s">
        <v>3</v>
      </c>
      <c r="U1236" s="56"/>
      <c r="V1236" s="56"/>
      <c r="W1236" s="60"/>
    </row>
    <row r="1237" spans="6:25" s="47" customFormat="1" ht="10.5" outlineLevel="3" x14ac:dyDescent="0.25">
      <c r="F1237" s="48"/>
      <c r="G1237" s="49"/>
      <c r="H1237" s="50" t="str">
        <f>IF(AND(H1236&lt;&gt;"Výkaz výměr:",I1236=""),"Výkaz výměr:","")</f>
        <v/>
      </c>
      <c r="I1237" s="51" t="s">
        <v>409</v>
      </c>
      <c r="J1237" s="52"/>
      <c r="K1237" s="53"/>
      <c r="L1237" s="54"/>
      <c r="M1237" s="55"/>
      <c r="N1237" s="56"/>
      <c r="O1237" s="57"/>
      <c r="P1237" s="58"/>
      <c r="Q1237" s="56"/>
      <c r="R1237" s="56"/>
      <c r="S1237" s="56"/>
      <c r="T1237" s="59" t="s">
        <v>3</v>
      </c>
      <c r="U1237" s="56"/>
      <c r="V1237" s="56"/>
      <c r="W1237" s="60"/>
    </row>
    <row r="1238" spans="6:25" s="47" customFormat="1" ht="10.5" outlineLevel="3" x14ac:dyDescent="0.25">
      <c r="F1238" s="48"/>
      <c r="G1238" s="49"/>
      <c r="H1238" s="50" t="str">
        <f>IF(AND(H1237&lt;&gt;"Výkaz výměr:",I1237=""),"Výkaz výměr:","")</f>
        <v/>
      </c>
      <c r="I1238" s="51" t="s">
        <v>770</v>
      </c>
      <c r="J1238" s="52"/>
      <c r="K1238" s="53"/>
      <c r="L1238" s="54"/>
      <c r="M1238" s="55">
        <v>213.3</v>
      </c>
      <c r="N1238" s="56"/>
      <c r="O1238" s="57"/>
      <c r="P1238" s="58"/>
      <c r="Q1238" s="56"/>
      <c r="R1238" s="56"/>
      <c r="S1238" s="56"/>
      <c r="T1238" s="59" t="s">
        <v>3</v>
      </c>
      <c r="U1238" s="56"/>
      <c r="V1238" s="56"/>
      <c r="W1238" s="60"/>
    </row>
    <row r="1239" spans="6:25" s="47" customFormat="1" ht="10.5" outlineLevel="3" x14ac:dyDescent="0.25">
      <c r="F1239" s="48"/>
      <c r="G1239" s="49"/>
      <c r="H1239" s="50" t="str">
        <f>IF(AND(H1238&lt;&gt;"Výkaz výměr:",I1238=""),"Výkaz výměr:","")</f>
        <v/>
      </c>
      <c r="I1239" s="51" t="s">
        <v>1150</v>
      </c>
      <c r="J1239" s="52"/>
      <c r="K1239" s="53"/>
      <c r="L1239" s="54"/>
      <c r="M1239" s="55">
        <v>-170.64</v>
      </c>
      <c r="N1239" s="56"/>
      <c r="O1239" s="57"/>
      <c r="P1239" s="58"/>
      <c r="Q1239" s="56"/>
      <c r="R1239" s="56"/>
      <c r="S1239" s="56"/>
      <c r="T1239" s="59" t="s">
        <v>3</v>
      </c>
      <c r="U1239" s="56"/>
      <c r="V1239" s="56"/>
      <c r="W1239" s="60"/>
    </row>
    <row r="1240" spans="6:25" s="47" customFormat="1" ht="10.5" outlineLevel="3" x14ac:dyDescent="0.25">
      <c r="F1240" s="48"/>
      <c r="G1240" s="49"/>
      <c r="H1240" s="50" t="str">
        <f>IF(AND(H1239&lt;&gt;"Výkaz výměr:",I1239=""),"Výkaz výměr:","")</f>
        <v/>
      </c>
      <c r="I1240" s="51" t="s">
        <v>1121</v>
      </c>
      <c r="J1240" s="52"/>
      <c r="K1240" s="53"/>
      <c r="L1240" s="54"/>
      <c r="M1240" s="55">
        <v>-34.128</v>
      </c>
      <c r="N1240" s="56"/>
      <c r="O1240" s="57"/>
      <c r="P1240" s="58"/>
      <c r="Q1240" s="56"/>
      <c r="R1240" s="56"/>
      <c r="S1240" s="56"/>
      <c r="T1240" s="59" t="s">
        <v>3</v>
      </c>
      <c r="U1240" s="56"/>
      <c r="V1240" s="56"/>
      <c r="W1240" s="60"/>
    </row>
    <row r="1241" spans="6:25" s="38" customFormat="1" ht="12" outlineLevel="2" x14ac:dyDescent="0.3">
      <c r="F1241" s="30">
        <v>200</v>
      </c>
      <c r="G1241" s="31" t="s">
        <v>0</v>
      </c>
      <c r="H1241" s="32" t="s">
        <v>254</v>
      </c>
      <c r="I1241" s="33" t="s">
        <v>743</v>
      </c>
      <c r="J1241" s="31" t="s">
        <v>9</v>
      </c>
      <c r="K1241" s="34">
        <v>206.49600000000001</v>
      </c>
      <c r="L1241" s="35">
        <v>0</v>
      </c>
      <c r="M1241" s="34">
        <v>206.49600000000001</v>
      </c>
      <c r="N1241" s="36">
        <v>124</v>
      </c>
      <c r="O1241" s="37">
        <f>M1241*N1241</f>
        <v>25605.504000000001</v>
      </c>
      <c r="P1241" s="37">
        <v>0</v>
      </c>
      <c r="Q1241" s="37">
        <f>M1241*P1241</f>
        <v>0</v>
      </c>
      <c r="R1241" s="37"/>
      <c r="S1241" s="37">
        <f>M1241*R1241</f>
        <v>0</v>
      </c>
      <c r="T1241" s="37">
        <v>21</v>
      </c>
      <c r="U1241" s="37">
        <f>O1241*T1241/100</f>
        <v>5377.1558400000004</v>
      </c>
      <c r="V1241" s="37">
        <f>U1241+O1241</f>
        <v>30982.65984</v>
      </c>
      <c r="W1241" s="37"/>
      <c r="X1241" s="37"/>
      <c r="Y1241" s="37">
        <v>1</v>
      </c>
    </row>
    <row r="1242" spans="6:25" s="38" customFormat="1" ht="12" outlineLevel="2" x14ac:dyDescent="0.3">
      <c r="F1242" s="39"/>
      <c r="G1242" s="40"/>
      <c r="H1242" s="191" t="s">
        <v>230</v>
      </c>
      <c r="I1242" s="203"/>
      <c r="J1242" s="203"/>
      <c r="K1242" s="203"/>
      <c r="L1242" s="203"/>
      <c r="M1242" s="203"/>
      <c r="N1242" s="203"/>
      <c r="O1242" s="203"/>
      <c r="P1242" s="42"/>
      <c r="Q1242" s="43"/>
      <c r="R1242" s="42"/>
      <c r="S1242" s="43"/>
      <c r="T1242" s="44"/>
      <c r="U1242" s="44"/>
      <c r="V1242" s="44"/>
      <c r="W1242" s="45"/>
    </row>
    <row r="1243" spans="6:25" s="38" customFormat="1" ht="6" customHeight="1" outlineLevel="2" x14ac:dyDescent="0.3">
      <c r="F1243" s="39"/>
      <c r="G1243" s="40"/>
      <c r="H1243" s="41"/>
      <c r="I1243" s="46"/>
      <c r="J1243" s="46"/>
      <c r="K1243" s="46"/>
      <c r="L1243" s="46"/>
      <c r="M1243" s="46"/>
      <c r="N1243" s="46"/>
      <c r="O1243" s="46"/>
      <c r="P1243" s="42"/>
      <c r="Q1243" s="43"/>
      <c r="R1243" s="42"/>
      <c r="S1243" s="43"/>
      <c r="T1243" s="44"/>
      <c r="U1243" s="44"/>
      <c r="V1243" s="44"/>
      <c r="W1243" s="45"/>
    </row>
    <row r="1244" spans="6:25" s="47" customFormat="1" ht="10.5" outlineLevel="3" x14ac:dyDescent="0.25">
      <c r="F1244" s="48"/>
      <c r="G1244" s="49"/>
      <c r="H1244" s="50" t="str">
        <f>IF(AND(H1243&lt;&gt;"Výkaz výměr:",I1243=""),"Výkaz výměr:","")</f>
        <v>Výkaz výměr:</v>
      </c>
      <c r="I1244" s="51" t="s">
        <v>966</v>
      </c>
      <c r="J1244" s="52"/>
      <c r="K1244" s="53"/>
      <c r="L1244" s="54"/>
      <c r="M1244" s="55"/>
      <c r="N1244" s="56"/>
      <c r="O1244" s="57"/>
      <c r="P1244" s="58"/>
      <c r="Q1244" s="56"/>
      <c r="R1244" s="56"/>
      <c r="S1244" s="56"/>
      <c r="T1244" s="59" t="s">
        <v>3</v>
      </c>
      <c r="U1244" s="56"/>
      <c r="V1244" s="56"/>
      <c r="W1244" s="60"/>
    </row>
    <row r="1245" spans="6:25" s="47" customFormat="1" ht="10.5" outlineLevel="3" x14ac:dyDescent="0.25">
      <c r="F1245" s="48"/>
      <c r="G1245" s="49"/>
      <c r="H1245" s="50" t="str">
        <f>IF(AND(H1244&lt;&gt;"Výkaz výměr:",I1244=""),"Výkaz výměr:","")</f>
        <v/>
      </c>
      <c r="I1245" s="51" t="s">
        <v>435</v>
      </c>
      <c r="J1245" s="52"/>
      <c r="K1245" s="53"/>
      <c r="L1245" s="54"/>
      <c r="M1245" s="55"/>
      <c r="N1245" s="56"/>
      <c r="O1245" s="57"/>
      <c r="P1245" s="58"/>
      <c r="Q1245" s="56"/>
      <c r="R1245" s="56"/>
      <c r="S1245" s="56"/>
      <c r="T1245" s="59" t="s">
        <v>3</v>
      </c>
      <c r="U1245" s="56"/>
      <c r="V1245" s="56"/>
      <c r="W1245" s="60"/>
    </row>
    <row r="1246" spans="6:25" s="47" customFormat="1" ht="10.5" outlineLevel="3" x14ac:dyDescent="0.25">
      <c r="F1246" s="48"/>
      <c r="G1246" s="49"/>
      <c r="H1246" s="50" t="str">
        <f>IF(AND(H1245&lt;&gt;"Výkaz výměr:",I1245=""),"Výkaz výměr:","")</f>
        <v/>
      </c>
      <c r="I1246" s="51" t="s">
        <v>847</v>
      </c>
      <c r="J1246" s="52"/>
      <c r="K1246" s="53"/>
      <c r="L1246" s="54"/>
      <c r="M1246" s="55">
        <v>258.12</v>
      </c>
      <c r="N1246" s="56"/>
      <c r="O1246" s="57"/>
      <c r="P1246" s="58"/>
      <c r="Q1246" s="56"/>
      <c r="R1246" s="56"/>
      <c r="S1246" s="56"/>
      <c r="T1246" s="59" t="s">
        <v>3</v>
      </c>
      <c r="U1246" s="56"/>
      <c r="V1246" s="56"/>
      <c r="W1246" s="60"/>
    </row>
    <row r="1247" spans="6:25" s="47" customFormat="1" ht="10.5" outlineLevel="3" x14ac:dyDescent="0.25">
      <c r="F1247" s="48"/>
      <c r="G1247" s="49"/>
      <c r="H1247" s="50" t="str">
        <f>IF(AND(H1246&lt;&gt;"Výkaz výměr:",I1246=""),"Výkaz výměr:","")</f>
        <v/>
      </c>
      <c r="I1247" s="51" t="s">
        <v>1124</v>
      </c>
      <c r="J1247" s="52"/>
      <c r="K1247" s="53"/>
      <c r="L1247" s="54"/>
      <c r="M1247" s="55">
        <v>-51.624000000000002</v>
      </c>
      <c r="N1247" s="56"/>
      <c r="O1247" s="57"/>
      <c r="P1247" s="58"/>
      <c r="Q1247" s="56"/>
      <c r="R1247" s="56"/>
      <c r="S1247" s="56"/>
      <c r="T1247" s="59" t="s">
        <v>3</v>
      </c>
      <c r="U1247" s="56"/>
      <c r="V1247" s="56"/>
      <c r="W1247" s="60"/>
    </row>
    <row r="1248" spans="6:25" s="38" customFormat="1" ht="12" outlineLevel="2" x14ac:dyDescent="0.3">
      <c r="F1248" s="30">
        <v>201</v>
      </c>
      <c r="G1248" s="31" t="s">
        <v>0</v>
      </c>
      <c r="H1248" s="32" t="s">
        <v>254</v>
      </c>
      <c r="I1248" s="33" t="s">
        <v>743</v>
      </c>
      <c r="J1248" s="31" t="s">
        <v>9</v>
      </c>
      <c r="K1248" s="34">
        <v>10.324999999999996</v>
      </c>
      <c r="L1248" s="35">
        <v>0</v>
      </c>
      <c r="M1248" s="34">
        <v>10.324999999999996</v>
      </c>
      <c r="N1248" s="36">
        <v>124</v>
      </c>
      <c r="O1248" s="37">
        <f>M1248*N1248</f>
        <v>1280.2999999999995</v>
      </c>
      <c r="P1248" s="37">
        <v>0</v>
      </c>
      <c r="Q1248" s="37">
        <f>M1248*P1248</f>
        <v>0</v>
      </c>
      <c r="R1248" s="37"/>
      <c r="S1248" s="37">
        <f>M1248*R1248</f>
        <v>0</v>
      </c>
      <c r="T1248" s="37">
        <v>21</v>
      </c>
      <c r="U1248" s="37">
        <f>O1248*T1248/100</f>
        <v>268.86299999999989</v>
      </c>
      <c r="V1248" s="37">
        <f>U1248+O1248</f>
        <v>1549.1629999999993</v>
      </c>
      <c r="W1248" s="37"/>
      <c r="X1248" s="37"/>
      <c r="Y1248" s="37">
        <v>1</v>
      </c>
    </row>
    <row r="1249" spans="6:25" s="38" customFormat="1" ht="12" outlineLevel="2" x14ac:dyDescent="0.3">
      <c r="F1249" s="39"/>
      <c r="G1249" s="40"/>
      <c r="H1249" s="191" t="s">
        <v>230</v>
      </c>
      <c r="I1249" s="203"/>
      <c r="J1249" s="203"/>
      <c r="K1249" s="203"/>
      <c r="L1249" s="203"/>
      <c r="M1249" s="203"/>
      <c r="N1249" s="203"/>
      <c r="O1249" s="203"/>
      <c r="P1249" s="42"/>
      <c r="Q1249" s="43"/>
      <c r="R1249" s="42"/>
      <c r="S1249" s="43"/>
      <c r="T1249" s="44"/>
      <c r="U1249" s="44"/>
      <c r="V1249" s="44"/>
      <c r="W1249" s="45"/>
    </row>
    <row r="1250" spans="6:25" s="38" customFormat="1" ht="6" customHeight="1" outlineLevel="2" x14ac:dyDescent="0.3">
      <c r="F1250" s="39"/>
      <c r="G1250" s="40"/>
      <c r="H1250" s="41"/>
      <c r="I1250" s="46"/>
      <c r="J1250" s="46"/>
      <c r="K1250" s="46"/>
      <c r="L1250" s="46"/>
      <c r="M1250" s="46"/>
      <c r="N1250" s="46"/>
      <c r="O1250" s="46"/>
      <c r="P1250" s="42"/>
      <c r="Q1250" s="43"/>
      <c r="R1250" s="42"/>
      <c r="S1250" s="43"/>
      <c r="T1250" s="44"/>
      <c r="U1250" s="44"/>
      <c r="V1250" s="44"/>
      <c r="W1250" s="45"/>
    </row>
    <row r="1251" spans="6:25" s="47" customFormat="1" ht="10.5" outlineLevel="3" x14ac:dyDescent="0.25">
      <c r="F1251" s="48"/>
      <c r="G1251" s="49"/>
      <c r="H1251" s="50" t="str">
        <f>IF(AND(H1250&lt;&gt;"Výkaz výměr:",I1250=""),"Výkaz výměr:","")</f>
        <v>Výkaz výměr:</v>
      </c>
      <c r="I1251" s="51" t="s">
        <v>966</v>
      </c>
      <c r="J1251" s="52"/>
      <c r="K1251" s="53"/>
      <c r="L1251" s="54"/>
      <c r="M1251" s="55"/>
      <c r="N1251" s="56"/>
      <c r="O1251" s="57"/>
      <c r="P1251" s="58"/>
      <c r="Q1251" s="56"/>
      <c r="R1251" s="56"/>
      <c r="S1251" s="56"/>
      <c r="T1251" s="59" t="s">
        <v>3</v>
      </c>
      <c r="U1251" s="56"/>
      <c r="V1251" s="56"/>
      <c r="W1251" s="60"/>
    </row>
    <row r="1252" spans="6:25" s="47" customFormat="1" ht="10.5" outlineLevel="3" x14ac:dyDescent="0.25">
      <c r="F1252" s="48"/>
      <c r="G1252" s="49"/>
      <c r="H1252" s="50" t="str">
        <f>IF(AND(H1251&lt;&gt;"Výkaz výměr:",I1251=""),"Výkaz výměr:","")</f>
        <v/>
      </c>
      <c r="I1252" s="51" t="s">
        <v>435</v>
      </c>
      <c r="J1252" s="52"/>
      <c r="K1252" s="53"/>
      <c r="L1252" s="54"/>
      <c r="M1252" s="55"/>
      <c r="N1252" s="56"/>
      <c r="O1252" s="57"/>
      <c r="P1252" s="58"/>
      <c r="Q1252" s="56"/>
      <c r="R1252" s="56"/>
      <c r="S1252" s="56"/>
      <c r="T1252" s="59" t="s">
        <v>3</v>
      </c>
      <c r="U1252" s="56"/>
      <c r="V1252" s="56"/>
      <c r="W1252" s="60"/>
    </row>
    <row r="1253" spans="6:25" s="47" customFormat="1" ht="10.5" outlineLevel="3" x14ac:dyDescent="0.25">
      <c r="F1253" s="48"/>
      <c r="G1253" s="49"/>
      <c r="H1253" s="50" t="str">
        <f>IF(AND(H1252&lt;&gt;"Výkaz výměr:",I1252=""),"Výkaz výměr:","")</f>
        <v/>
      </c>
      <c r="I1253" s="51" t="s">
        <v>847</v>
      </c>
      <c r="J1253" s="52"/>
      <c r="K1253" s="53"/>
      <c r="L1253" s="54"/>
      <c r="M1253" s="55">
        <v>258.12</v>
      </c>
      <c r="N1253" s="56"/>
      <c r="O1253" s="57"/>
      <c r="P1253" s="58"/>
      <c r="Q1253" s="56"/>
      <c r="R1253" s="56"/>
      <c r="S1253" s="56"/>
      <c r="T1253" s="59" t="s">
        <v>3</v>
      </c>
      <c r="U1253" s="56"/>
      <c r="V1253" s="56"/>
      <c r="W1253" s="60"/>
    </row>
    <row r="1254" spans="6:25" s="47" customFormat="1" ht="10.5" outlineLevel="3" x14ac:dyDescent="0.25">
      <c r="F1254" s="48"/>
      <c r="G1254" s="49"/>
      <c r="H1254" s="50" t="str">
        <f>IF(AND(H1253&lt;&gt;"Výkaz výměr:",I1253=""),"Výkaz výměr:","")</f>
        <v/>
      </c>
      <c r="I1254" s="51" t="s">
        <v>1154</v>
      </c>
      <c r="J1254" s="52"/>
      <c r="K1254" s="53"/>
      <c r="L1254" s="54"/>
      <c r="M1254" s="55">
        <v>-206.49600000000001</v>
      </c>
      <c r="N1254" s="56"/>
      <c r="O1254" s="57"/>
      <c r="P1254" s="58"/>
      <c r="Q1254" s="56"/>
      <c r="R1254" s="56"/>
      <c r="S1254" s="56"/>
      <c r="T1254" s="59" t="s">
        <v>3</v>
      </c>
      <c r="U1254" s="56"/>
      <c r="V1254" s="56"/>
      <c r="W1254" s="60"/>
    </row>
    <row r="1255" spans="6:25" s="47" customFormat="1" ht="10.5" outlineLevel="3" x14ac:dyDescent="0.25">
      <c r="F1255" s="48"/>
      <c r="G1255" s="49"/>
      <c r="H1255" s="50" t="str">
        <f>IF(AND(H1254&lt;&gt;"Výkaz výměr:",I1254=""),"Výkaz výměr:","")</f>
        <v/>
      </c>
      <c r="I1255" s="51" t="s">
        <v>1122</v>
      </c>
      <c r="J1255" s="52"/>
      <c r="K1255" s="53"/>
      <c r="L1255" s="54"/>
      <c r="M1255" s="55">
        <v>-41.298999999999999</v>
      </c>
      <c r="N1255" s="56"/>
      <c r="O1255" s="57"/>
      <c r="P1255" s="58"/>
      <c r="Q1255" s="56"/>
      <c r="R1255" s="56"/>
      <c r="S1255" s="56"/>
      <c r="T1255" s="59" t="s">
        <v>3</v>
      </c>
      <c r="U1255" s="56"/>
      <c r="V1255" s="56"/>
      <c r="W1255" s="60"/>
    </row>
    <row r="1256" spans="6:25" s="38" customFormat="1" ht="12" outlineLevel="2" x14ac:dyDescent="0.3">
      <c r="F1256" s="30">
        <v>202</v>
      </c>
      <c r="G1256" s="31" t="s">
        <v>0</v>
      </c>
      <c r="H1256" s="32" t="s">
        <v>255</v>
      </c>
      <c r="I1256" s="33" t="s">
        <v>1252</v>
      </c>
      <c r="J1256" s="31" t="s">
        <v>9</v>
      </c>
      <c r="K1256" s="34">
        <v>61.949000000000005</v>
      </c>
      <c r="L1256" s="35">
        <v>0</v>
      </c>
      <c r="M1256" s="34">
        <v>61.949000000000005</v>
      </c>
      <c r="N1256" s="36">
        <v>22</v>
      </c>
      <c r="O1256" s="37">
        <f>M1256*N1256</f>
        <v>1362.8780000000002</v>
      </c>
      <c r="P1256" s="37">
        <v>0</v>
      </c>
      <c r="Q1256" s="37">
        <f>M1256*P1256</f>
        <v>0</v>
      </c>
      <c r="R1256" s="37"/>
      <c r="S1256" s="37">
        <f>M1256*R1256</f>
        <v>0</v>
      </c>
      <c r="T1256" s="37">
        <v>21</v>
      </c>
      <c r="U1256" s="37">
        <f>O1256*T1256/100</f>
        <v>286.20438000000001</v>
      </c>
      <c r="V1256" s="37">
        <f>U1256+O1256</f>
        <v>1649.0823800000003</v>
      </c>
      <c r="W1256" s="37" t="s">
        <v>1370</v>
      </c>
      <c r="X1256" s="37"/>
      <c r="Y1256" s="37">
        <v>1</v>
      </c>
    </row>
    <row r="1257" spans="6:25" s="38" customFormat="1" ht="12" outlineLevel="2" x14ac:dyDescent="0.3">
      <c r="F1257" s="39"/>
      <c r="G1257" s="40"/>
      <c r="H1257" s="191" t="s">
        <v>230</v>
      </c>
      <c r="I1257" s="203"/>
      <c r="J1257" s="203"/>
      <c r="K1257" s="203"/>
      <c r="L1257" s="203"/>
      <c r="M1257" s="203"/>
      <c r="N1257" s="203"/>
      <c r="O1257" s="203"/>
      <c r="P1257" s="42"/>
      <c r="Q1257" s="43"/>
      <c r="R1257" s="42"/>
      <c r="S1257" s="43"/>
      <c r="T1257" s="44"/>
      <c r="U1257" s="44"/>
      <c r="V1257" s="44"/>
      <c r="W1257" s="45"/>
    </row>
    <row r="1258" spans="6:25" s="38" customFormat="1" ht="6" customHeight="1" outlineLevel="2" x14ac:dyDescent="0.3">
      <c r="F1258" s="39"/>
      <c r="G1258" s="40"/>
      <c r="H1258" s="41"/>
      <c r="I1258" s="46"/>
      <c r="J1258" s="46"/>
      <c r="K1258" s="46"/>
      <c r="L1258" s="46"/>
      <c r="M1258" s="46"/>
      <c r="N1258" s="46"/>
      <c r="O1258" s="46"/>
      <c r="P1258" s="42"/>
      <c r="Q1258" s="43"/>
      <c r="R1258" s="42"/>
      <c r="S1258" s="43"/>
      <c r="T1258" s="44"/>
      <c r="U1258" s="44"/>
      <c r="V1258" s="44"/>
      <c r="W1258" s="45"/>
    </row>
    <row r="1259" spans="6:25" s="47" customFormat="1" ht="10.5" outlineLevel="3" x14ac:dyDescent="0.25">
      <c r="F1259" s="48"/>
      <c r="G1259" s="49"/>
      <c r="H1259" s="50" t="str">
        <f>IF(AND(H1258&lt;&gt;"Výkaz výměr:",I1258=""),"Výkaz výměr:","")</f>
        <v>Výkaz výměr:</v>
      </c>
      <c r="I1259" s="51" t="s">
        <v>991</v>
      </c>
      <c r="J1259" s="52"/>
      <c r="K1259" s="53"/>
      <c r="L1259" s="54"/>
      <c r="M1259" s="55"/>
      <c r="N1259" s="56"/>
      <c r="O1259" s="57"/>
      <c r="P1259" s="58"/>
      <c r="Q1259" s="56"/>
      <c r="R1259" s="56"/>
      <c r="S1259" s="56"/>
      <c r="T1259" s="59" t="s">
        <v>3</v>
      </c>
      <c r="U1259" s="56"/>
      <c r="V1259" s="56"/>
      <c r="W1259" s="60"/>
    </row>
    <row r="1260" spans="6:25" s="47" customFormat="1" ht="10.5" outlineLevel="3" x14ac:dyDescent="0.25">
      <c r="F1260" s="48"/>
      <c r="G1260" s="49"/>
      <c r="H1260" s="50" t="str">
        <f>IF(AND(H1259&lt;&gt;"Výkaz výměr:",I1259=""),"Výkaz výměr:","")</f>
        <v/>
      </c>
      <c r="I1260" s="51" t="s">
        <v>507</v>
      </c>
      <c r="J1260" s="52"/>
      <c r="K1260" s="53"/>
      <c r="L1260" s="54"/>
      <c r="M1260" s="55"/>
      <c r="N1260" s="56"/>
      <c r="O1260" s="57"/>
      <c r="P1260" s="58"/>
      <c r="Q1260" s="56"/>
      <c r="R1260" s="56"/>
      <c r="S1260" s="56"/>
      <c r="T1260" s="59" t="s">
        <v>3</v>
      </c>
      <c r="U1260" s="56"/>
      <c r="V1260" s="56"/>
      <c r="W1260" s="60"/>
    </row>
    <row r="1261" spans="6:25" s="47" customFormat="1" ht="10.5" outlineLevel="3" x14ac:dyDescent="0.25">
      <c r="F1261" s="48"/>
      <c r="G1261" s="49"/>
      <c r="H1261" s="50" t="str">
        <f>IF(AND(H1260&lt;&gt;"Výkaz výměr:",I1260=""),"Výkaz výměr:","")</f>
        <v/>
      </c>
      <c r="I1261" s="51" t="s">
        <v>871</v>
      </c>
      <c r="J1261" s="52"/>
      <c r="K1261" s="53"/>
      <c r="L1261" s="54"/>
      <c r="M1261" s="55">
        <v>77.436000000000007</v>
      </c>
      <c r="N1261" s="56"/>
      <c r="O1261" s="57"/>
      <c r="P1261" s="58"/>
      <c r="Q1261" s="56"/>
      <c r="R1261" s="56"/>
      <c r="S1261" s="56"/>
      <c r="T1261" s="59" t="s">
        <v>3</v>
      </c>
      <c r="U1261" s="56"/>
      <c r="V1261" s="56"/>
      <c r="W1261" s="60"/>
    </row>
    <row r="1262" spans="6:25" s="47" customFormat="1" ht="10.5" outlineLevel="3" x14ac:dyDescent="0.25">
      <c r="F1262" s="48"/>
      <c r="G1262" s="49"/>
      <c r="H1262" s="50" t="str">
        <f>IF(AND(H1261&lt;&gt;"Výkaz výměr:",I1261=""),"Výkaz výměr:","")</f>
        <v/>
      </c>
      <c r="I1262" s="51" t="s">
        <v>1111</v>
      </c>
      <c r="J1262" s="52"/>
      <c r="K1262" s="53"/>
      <c r="L1262" s="54"/>
      <c r="M1262" s="55">
        <v>-15.487</v>
      </c>
      <c r="N1262" s="56"/>
      <c r="O1262" s="57"/>
      <c r="P1262" s="58"/>
      <c r="Q1262" s="56"/>
      <c r="R1262" s="56"/>
      <c r="S1262" s="56"/>
      <c r="T1262" s="59" t="s">
        <v>3</v>
      </c>
      <c r="U1262" s="56"/>
      <c r="V1262" s="56"/>
      <c r="W1262" s="60"/>
    </row>
    <row r="1263" spans="6:25" s="38" customFormat="1" ht="12" outlineLevel="2" x14ac:dyDescent="0.3">
      <c r="F1263" s="30">
        <v>203</v>
      </c>
      <c r="G1263" s="31" t="s">
        <v>0</v>
      </c>
      <c r="H1263" s="32" t="s">
        <v>255</v>
      </c>
      <c r="I1263" s="33" t="s">
        <v>1252</v>
      </c>
      <c r="J1263" s="31" t="s">
        <v>9</v>
      </c>
      <c r="K1263" s="34">
        <v>3.0970000000000084</v>
      </c>
      <c r="L1263" s="35">
        <v>0</v>
      </c>
      <c r="M1263" s="34">
        <v>3.0970000000000084</v>
      </c>
      <c r="N1263" s="36">
        <v>22</v>
      </c>
      <c r="O1263" s="37">
        <f>M1263*N1263</f>
        <v>68.134000000000185</v>
      </c>
      <c r="P1263" s="37">
        <v>0</v>
      </c>
      <c r="Q1263" s="37">
        <f>M1263*P1263</f>
        <v>0</v>
      </c>
      <c r="R1263" s="37"/>
      <c r="S1263" s="37">
        <f>M1263*R1263</f>
        <v>0</v>
      </c>
      <c r="T1263" s="37">
        <v>21</v>
      </c>
      <c r="U1263" s="37">
        <f>O1263*T1263/100</f>
        <v>14.308140000000039</v>
      </c>
      <c r="V1263" s="37">
        <f>U1263+O1263</f>
        <v>82.442140000000222</v>
      </c>
      <c r="W1263" s="37" t="s">
        <v>1370</v>
      </c>
      <c r="X1263" s="37"/>
      <c r="Y1263" s="37">
        <v>1</v>
      </c>
    </row>
    <row r="1264" spans="6:25" s="38" customFormat="1" ht="12" outlineLevel="2" x14ac:dyDescent="0.3">
      <c r="F1264" s="39"/>
      <c r="G1264" s="40"/>
      <c r="H1264" s="191" t="s">
        <v>230</v>
      </c>
      <c r="I1264" s="203"/>
      <c r="J1264" s="203"/>
      <c r="K1264" s="203"/>
      <c r="L1264" s="203"/>
      <c r="M1264" s="203"/>
      <c r="N1264" s="203"/>
      <c r="O1264" s="203"/>
      <c r="P1264" s="42"/>
      <c r="Q1264" s="43"/>
      <c r="R1264" s="42"/>
      <c r="S1264" s="43"/>
      <c r="T1264" s="44"/>
      <c r="U1264" s="44"/>
      <c r="V1264" s="44"/>
      <c r="W1264" s="45"/>
    </row>
    <row r="1265" spans="6:25" s="38" customFormat="1" ht="6" customHeight="1" outlineLevel="2" x14ac:dyDescent="0.3">
      <c r="F1265" s="39"/>
      <c r="G1265" s="40"/>
      <c r="H1265" s="41"/>
      <c r="I1265" s="46"/>
      <c r="J1265" s="46"/>
      <c r="K1265" s="46"/>
      <c r="L1265" s="46"/>
      <c r="M1265" s="46"/>
      <c r="N1265" s="46"/>
      <c r="O1265" s="46"/>
      <c r="P1265" s="42"/>
      <c r="Q1265" s="43"/>
      <c r="R1265" s="42"/>
      <c r="S1265" s="43"/>
      <c r="T1265" s="44"/>
      <c r="U1265" s="44"/>
      <c r="V1265" s="44"/>
      <c r="W1265" s="45"/>
    </row>
    <row r="1266" spans="6:25" s="47" customFormat="1" ht="10.5" outlineLevel="3" x14ac:dyDescent="0.25">
      <c r="F1266" s="48"/>
      <c r="G1266" s="49"/>
      <c r="H1266" s="50" t="str">
        <f>IF(AND(H1265&lt;&gt;"Výkaz výměr:",I1265=""),"Výkaz výměr:","")</f>
        <v>Výkaz výměr:</v>
      </c>
      <c r="I1266" s="51" t="s">
        <v>991</v>
      </c>
      <c r="J1266" s="52"/>
      <c r="K1266" s="53"/>
      <c r="L1266" s="54"/>
      <c r="M1266" s="55"/>
      <c r="N1266" s="56"/>
      <c r="O1266" s="57"/>
      <c r="P1266" s="58"/>
      <c r="Q1266" s="56"/>
      <c r="R1266" s="56"/>
      <c r="S1266" s="56"/>
      <c r="T1266" s="59" t="s">
        <v>3</v>
      </c>
      <c r="U1266" s="56"/>
      <c r="V1266" s="56"/>
      <c r="W1266" s="60"/>
    </row>
    <row r="1267" spans="6:25" s="47" customFormat="1" ht="10.5" outlineLevel="3" x14ac:dyDescent="0.25">
      <c r="F1267" s="48"/>
      <c r="G1267" s="49"/>
      <c r="H1267" s="50" t="str">
        <f>IF(AND(H1266&lt;&gt;"Výkaz výměr:",I1266=""),"Výkaz výměr:","")</f>
        <v/>
      </c>
      <c r="I1267" s="51" t="s">
        <v>507</v>
      </c>
      <c r="J1267" s="52"/>
      <c r="K1267" s="53"/>
      <c r="L1267" s="54"/>
      <c r="M1267" s="55"/>
      <c r="N1267" s="56"/>
      <c r="O1267" s="57"/>
      <c r="P1267" s="58"/>
      <c r="Q1267" s="56"/>
      <c r="R1267" s="56"/>
      <c r="S1267" s="56"/>
      <c r="T1267" s="59" t="s">
        <v>3</v>
      </c>
      <c r="U1267" s="56"/>
      <c r="V1267" s="56"/>
      <c r="W1267" s="60"/>
    </row>
    <row r="1268" spans="6:25" s="47" customFormat="1" ht="10.5" outlineLevel="3" x14ac:dyDescent="0.25">
      <c r="F1268" s="48"/>
      <c r="G1268" s="49"/>
      <c r="H1268" s="50" t="str">
        <f>IF(AND(H1267&lt;&gt;"Výkaz výměr:",I1267=""),"Výkaz výměr:","")</f>
        <v/>
      </c>
      <c r="I1268" s="51" t="s">
        <v>871</v>
      </c>
      <c r="J1268" s="52"/>
      <c r="K1268" s="53"/>
      <c r="L1268" s="54"/>
      <c r="M1268" s="55">
        <v>77.436000000000007</v>
      </c>
      <c r="N1268" s="56"/>
      <c r="O1268" s="57"/>
      <c r="P1268" s="58"/>
      <c r="Q1268" s="56"/>
      <c r="R1268" s="56"/>
      <c r="S1268" s="56"/>
      <c r="T1268" s="59" t="s">
        <v>3</v>
      </c>
      <c r="U1268" s="56"/>
      <c r="V1268" s="56"/>
      <c r="W1268" s="60"/>
    </row>
    <row r="1269" spans="6:25" s="47" customFormat="1" ht="10.5" outlineLevel="3" x14ac:dyDescent="0.25">
      <c r="F1269" s="48"/>
      <c r="G1269" s="49"/>
      <c r="H1269" s="50" t="str">
        <f>IF(AND(H1268&lt;&gt;"Výkaz výměr:",I1268=""),"Výkaz výměr:","")</f>
        <v/>
      </c>
      <c r="I1269" s="51" t="s">
        <v>1127</v>
      </c>
      <c r="J1269" s="52"/>
      <c r="K1269" s="53"/>
      <c r="L1269" s="54"/>
      <c r="M1269" s="55">
        <v>-61.948999999999998</v>
      </c>
      <c r="N1269" s="56"/>
      <c r="O1269" s="57"/>
      <c r="P1269" s="58"/>
      <c r="Q1269" s="56"/>
      <c r="R1269" s="56"/>
      <c r="S1269" s="56"/>
      <c r="T1269" s="59" t="s">
        <v>3</v>
      </c>
      <c r="U1269" s="56"/>
      <c r="V1269" s="56"/>
      <c r="W1269" s="60"/>
    </row>
    <row r="1270" spans="6:25" s="47" customFormat="1" ht="10.5" outlineLevel="3" x14ac:dyDescent="0.25">
      <c r="F1270" s="48"/>
      <c r="G1270" s="49"/>
      <c r="H1270" s="50" t="str">
        <f>IF(AND(H1269&lt;&gt;"Výkaz výměr:",I1269=""),"Výkaz výměr:","")</f>
        <v/>
      </c>
      <c r="I1270" s="51" t="s">
        <v>1109</v>
      </c>
      <c r="J1270" s="52"/>
      <c r="K1270" s="53"/>
      <c r="L1270" s="54"/>
      <c r="M1270" s="55">
        <v>-12.39</v>
      </c>
      <c r="N1270" s="56"/>
      <c r="O1270" s="57"/>
      <c r="P1270" s="58"/>
      <c r="Q1270" s="56"/>
      <c r="R1270" s="56"/>
      <c r="S1270" s="56"/>
      <c r="T1270" s="59" t="s">
        <v>3</v>
      </c>
      <c r="U1270" s="56"/>
      <c r="V1270" s="56"/>
      <c r="W1270" s="60"/>
    </row>
    <row r="1271" spans="6:25" s="38" customFormat="1" ht="12" outlineLevel="2" x14ac:dyDescent="0.3">
      <c r="F1271" s="30">
        <v>204</v>
      </c>
      <c r="G1271" s="31" t="s">
        <v>0</v>
      </c>
      <c r="H1271" s="32" t="s">
        <v>252</v>
      </c>
      <c r="I1271" s="33" t="s">
        <v>1237</v>
      </c>
      <c r="J1271" s="31" t="s">
        <v>9</v>
      </c>
      <c r="K1271" s="34">
        <v>21.024000000000001</v>
      </c>
      <c r="L1271" s="35">
        <v>0</v>
      </c>
      <c r="M1271" s="34">
        <v>21.024000000000001</v>
      </c>
      <c r="N1271" s="36">
        <v>331</v>
      </c>
      <c r="O1271" s="37">
        <f>M1271*N1271</f>
        <v>6958.9440000000004</v>
      </c>
      <c r="P1271" s="37">
        <v>0</v>
      </c>
      <c r="Q1271" s="37">
        <f>M1271*P1271</f>
        <v>0</v>
      </c>
      <c r="R1271" s="37"/>
      <c r="S1271" s="37">
        <f>M1271*R1271</f>
        <v>0</v>
      </c>
      <c r="T1271" s="37">
        <v>21</v>
      </c>
      <c r="U1271" s="37">
        <f>O1271*T1271/100</f>
        <v>1461.3782400000002</v>
      </c>
      <c r="V1271" s="37">
        <f>U1271+O1271</f>
        <v>8420.3222400000013</v>
      </c>
      <c r="W1271" s="37" t="s">
        <v>1316</v>
      </c>
      <c r="X1271" s="37"/>
      <c r="Y1271" s="37">
        <v>1</v>
      </c>
    </row>
    <row r="1272" spans="6:25" s="38" customFormat="1" ht="12" outlineLevel="2" x14ac:dyDescent="0.3">
      <c r="F1272" s="39"/>
      <c r="G1272" s="40"/>
      <c r="H1272" s="191" t="s">
        <v>230</v>
      </c>
      <c r="I1272" s="203"/>
      <c r="J1272" s="203"/>
      <c r="K1272" s="203"/>
      <c r="L1272" s="203"/>
      <c r="M1272" s="203"/>
      <c r="N1272" s="203"/>
      <c r="O1272" s="203"/>
      <c r="P1272" s="42"/>
      <c r="Q1272" s="43"/>
      <c r="R1272" s="42"/>
      <c r="S1272" s="43"/>
      <c r="T1272" s="44"/>
      <c r="U1272" s="44"/>
      <c r="V1272" s="44"/>
      <c r="W1272" s="45"/>
    </row>
    <row r="1273" spans="6:25" s="38" customFormat="1" ht="6" customHeight="1" outlineLevel="2" x14ac:dyDescent="0.3">
      <c r="F1273" s="39"/>
      <c r="G1273" s="40"/>
      <c r="H1273" s="41"/>
      <c r="I1273" s="46"/>
      <c r="J1273" s="46"/>
      <c r="K1273" s="46"/>
      <c r="L1273" s="46"/>
      <c r="M1273" s="46"/>
      <c r="N1273" s="46"/>
      <c r="O1273" s="46"/>
      <c r="P1273" s="42"/>
      <c r="Q1273" s="43"/>
      <c r="R1273" s="42"/>
      <c r="S1273" s="43"/>
      <c r="T1273" s="44"/>
      <c r="U1273" s="44"/>
      <c r="V1273" s="44"/>
      <c r="W1273" s="45"/>
    </row>
    <row r="1274" spans="6:25" s="47" customFormat="1" ht="10.5" outlineLevel="3" x14ac:dyDescent="0.25">
      <c r="F1274" s="48"/>
      <c r="G1274" s="49"/>
      <c r="H1274" s="50" t="str">
        <f>IF(AND(H1273&lt;&gt;"Výkaz výměr:",I1273=""),"Výkaz výměr:","")</f>
        <v>Výkaz výměr:</v>
      </c>
      <c r="I1274" s="51" t="s">
        <v>491</v>
      </c>
      <c r="J1274" s="52"/>
      <c r="K1274" s="53"/>
      <c r="L1274" s="54"/>
      <c r="M1274" s="55"/>
      <c r="N1274" s="56"/>
      <c r="O1274" s="57"/>
      <c r="P1274" s="58"/>
      <c r="Q1274" s="56"/>
      <c r="R1274" s="56"/>
      <c r="S1274" s="56"/>
      <c r="T1274" s="59" t="s">
        <v>3</v>
      </c>
      <c r="U1274" s="56"/>
      <c r="V1274" s="56"/>
      <c r="W1274" s="60"/>
    </row>
    <row r="1275" spans="6:25" s="47" customFormat="1" ht="10.5" outlineLevel="3" x14ac:dyDescent="0.25">
      <c r="F1275" s="48"/>
      <c r="G1275" s="49"/>
      <c r="H1275" s="50" t="str">
        <f>IF(AND(H1274&lt;&gt;"Výkaz výměr:",I1274=""),"Výkaz výměr:","")</f>
        <v/>
      </c>
      <c r="I1275" s="51" t="s">
        <v>465</v>
      </c>
      <c r="J1275" s="52"/>
      <c r="K1275" s="53"/>
      <c r="L1275" s="54"/>
      <c r="M1275" s="55"/>
      <c r="N1275" s="56"/>
      <c r="O1275" s="57"/>
      <c r="P1275" s="58"/>
      <c r="Q1275" s="56"/>
      <c r="R1275" s="56"/>
      <c r="S1275" s="56"/>
      <c r="T1275" s="59" t="s">
        <v>3</v>
      </c>
      <c r="U1275" s="56"/>
      <c r="V1275" s="56"/>
      <c r="W1275" s="60"/>
    </row>
    <row r="1276" spans="6:25" s="47" customFormat="1" ht="10.5" outlineLevel="3" x14ac:dyDescent="0.25">
      <c r="F1276" s="48"/>
      <c r="G1276" s="49"/>
      <c r="H1276" s="50" t="str">
        <f>IF(AND(H1275&lt;&gt;"Výkaz výměr:",I1275=""),"Výkaz výměr:","")</f>
        <v/>
      </c>
      <c r="I1276" s="51" t="s">
        <v>774</v>
      </c>
      <c r="J1276" s="52"/>
      <c r="K1276" s="53"/>
      <c r="L1276" s="54"/>
      <c r="M1276" s="55">
        <v>26.28</v>
      </c>
      <c r="N1276" s="56"/>
      <c r="O1276" s="57"/>
      <c r="P1276" s="58"/>
      <c r="Q1276" s="56"/>
      <c r="R1276" s="56"/>
      <c r="S1276" s="56"/>
      <c r="T1276" s="59" t="s">
        <v>3</v>
      </c>
      <c r="U1276" s="56"/>
      <c r="V1276" s="56"/>
      <c r="W1276" s="60"/>
    </row>
    <row r="1277" spans="6:25" s="47" customFormat="1" ht="10.5" outlineLevel="3" x14ac:dyDescent="0.25">
      <c r="F1277" s="48"/>
      <c r="G1277" s="49"/>
      <c r="H1277" s="50" t="str">
        <f>IF(AND(H1276&lt;&gt;"Výkaz výměr:",I1276=""),"Výkaz výměr:","")</f>
        <v/>
      </c>
      <c r="I1277" s="51" t="s">
        <v>1096</v>
      </c>
      <c r="J1277" s="52"/>
      <c r="K1277" s="53"/>
      <c r="L1277" s="54"/>
      <c r="M1277" s="55">
        <v>-5.2560000000000002</v>
      </c>
      <c r="N1277" s="56"/>
      <c r="O1277" s="57"/>
      <c r="P1277" s="58"/>
      <c r="Q1277" s="56"/>
      <c r="R1277" s="56"/>
      <c r="S1277" s="56"/>
      <c r="T1277" s="59" t="s">
        <v>3</v>
      </c>
      <c r="U1277" s="56"/>
      <c r="V1277" s="56"/>
      <c r="W1277" s="60"/>
    </row>
    <row r="1278" spans="6:25" s="38" customFormat="1" ht="12" outlineLevel="2" x14ac:dyDescent="0.3">
      <c r="F1278" s="30">
        <v>205</v>
      </c>
      <c r="G1278" s="31" t="s">
        <v>0</v>
      </c>
      <c r="H1278" s="32" t="s">
        <v>252</v>
      </c>
      <c r="I1278" s="33" t="s">
        <v>1237</v>
      </c>
      <c r="J1278" s="31" t="s">
        <v>9</v>
      </c>
      <c r="K1278" s="34">
        <v>1.0510000000000002</v>
      </c>
      <c r="L1278" s="35">
        <v>0</v>
      </c>
      <c r="M1278" s="34">
        <v>1.0510000000000002</v>
      </c>
      <c r="N1278" s="36">
        <v>331</v>
      </c>
      <c r="O1278" s="37">
        <f>M1278*N1278</f>
        <v>347.88100000000003</v>
      </c>
      <c r="P1278" s="37">
        <v>0</v>
      </c>
      <c r="Q1278" s="37">
        <f>M1278*P1278</f>
        <v>0</v>
      </c>
      <c r="R1278" s="37"/>
      <c r="S1278" s="37">
        <f>M1278*R1278</f>
        <v>0</v>
      </c>
      <c r="T1278" s="37">
        <v>21</v>
      </c>
      <c r="U1278" s="37">
        <f>O1278*T1278/100</f>
        <v>73.055009999999996</v>
      </c>
      <c r="V1278" s="37">
        <f>U1278+O1278</f>
        <v>420.93601000000001</v>
      </c>
      <c r="W1278" s="37" t="s">
        <v>1316</v>
      </c>
      <c r="X1278" s="37"/>
      <c r="Y1278" s="37">
        <v>1</v>
      </c>
    </row>
    <row r="1279" spans="6:25" s="38" customFormat="1" ht="12" outlineLevel="2" x14ac:dyDescent="0.3">
      <c r="F1279" s="39"/>
      <c r="G1279" s="40"/>
      <c r="H1279" s="191" t="s">
        <v>230</v>
      </c>
      <c r="I1279" s="203"/>
      <c r="J1279" s="203"/>
      <c r="K1279" s="203"/>
      <c r="L1279" s="203"/>
      <c r="M1279" s="203"/>
      <c r="N1279" s="203"/>
      <c r="O1279" s="203"/>
      <c r="P1279" s="42"/>
      <c r="Q1279" s="43"/>
      <c r="R1279" s="42"/>
      <c r="S1279" s="43"/>
      <c r="T1279" s="44"/>
      <c r="U1279" s="44"/>
      <c r="V1279" s="44"/>
      <c r="W1279" s="45"/>
    </row>
    <row r="1280" spans="6:25" s="38" customFormat="1" ht="6" customHeight="1" outlineLevel="2" x14ac:dyDescent="0.3">
      <c r="F1280" s="39"/>
      <c r="G1280" s="40"/>
      <c r="H1280" s="41"/>
      <c r="I1280" s="46"/>
      <c r="J1280" s="46"/>
      <c r="K1280" s="46"/>
      <c r="L1280" s="46"/>
      <c r="M1280" s="46"/>
      <c r="N1280" s="46"/>
      <c r="O1280" s="46"/>
      <c r="P1280" s="42"/>
      <c r="Q1280" s="43"/>
      <c r="R1280" s="42"/>
      <c r="S1280" s="43"/>
      <c r="T1280" s="44"/>
      <c r="U1280" s="44"/>
      <c r="V1280" s="44"/>
      <c r="W1280" s="45"/>
    </row>
    <row r="1281" spans="6:25" s="47" customFormat="1" ht="10.5" outlineLevel="3" x14ac:dyDescent="0.25">
      <c r="F1281" s="48"/>
      <c r="G1281" s="49"/>
      <c r="H1281" s="50" t="str">
        <f>IF(AND(H1280&lt;&gt;"Výkaz výměr:",I1280=""),"Výkaz výměr:","")</f>
        <v>Výkaz výměr:</v>
      </c>
      <c r="I1281" s="51" t="s">
        <v>491</v>
      </c>
      <c r="J1281" s="52"/>
      <c r="K1281" s="53"/>
      <c r="L1281" s="54"/>
      <c r="M1281" s="55"/>
      <c r="N1281" s="56"/>
      <c r="O1281" s="57"/>
      <c r="P1281" s="58"/>
      <c r="Q1281" s="56"/>
      <c r="R1281" s="56"/>
      <c r="S1281" s="56"/>
      <c r="T1281" s="59" t="s">
        <v>3</v>
      </c>
      <c r="U1281" s="56"/>
      <c r="V1281" s="56"/>
      <c r="W1281" s="60"/>
    </row>
    <row r="1282" spans="6:25" s="47" customFormat="1" ht="10.5" outlineLevel="3" x14ac:dyDescent="0.25">
      <c r="F1282" s="48"/>
      <c r="G1282" s="49"/>
      <c r="H1282" s="50" t="str">
        <f>IF(AND(H1281&lt;&gt;"Výkaz výměr:",I1281=""),"Výkaz výměr:","")</f>
        <v/>
      </c>
      <c r="I1282" s="51" t="s">
        <v>465</v>
      </c>
      <c r="J1282" s="52"/>
      <c r="K1282" s="53"/>
      <c r="L1282" s="54"/>
      <c r="M1282" s="55"/>
      <c r="N1282" s="56"/>
      <c r="O1282" s="57"/>
      <c r="P1282" s="58"/>
      <c r="Q1282" s="56"/>
      <c r="R1282" s="56"/>
      <c r="S1282" s="56"/>
      <c r="T1282" s="59" t="s">
        <v>3</v>
      </c>
      <c r="U1282" s="56"/>
      <c r="V1282" s="56"/>
      <c r="W1282" s="60"/>
    </row>
    <row r="1283" spans="6:25" s="47" customFormat="1" ht="10.5" outlineLevel="3" x14ac:dyDescent="0.25">
      <c r="F1283" s="48"/>
      <c r="G1283" s="49"/>
      <c r="H1283" s="50" t="str">
        <f>IF(AND(H1282&lt;&gt;"Výkaz výměr:",I1282=""),"Výkaz výměr:","")</f>
        <v/>
      </c>
      <c r="I1283" s="51" t="s">
        <v>774</v>
      </c>
      <c r="J1283" s="52"/>
      <c r="K1283" s="53"/>
      <c r="L1283" s="54"/>
      <c r="M1283" s="55">
        <v>26.28</v>
      </c>
      <c r="N1283" s="56"/>
      <c r="O1283" s="57"/>
      <c r="P1283" s="58"/>
      <c r="Q1283" s="56"/>
      <c r="R1283" s="56"/>
      <c r="S1283" s="56"/>
      <c r="T1283" s="59" t="s">
        <v>3</v>
      </c>
      <c r="U1283" s="56"/>
      <c r="V1283" s="56"/>
      <c r="W1283" s="60"/>
    </row>
    <row r="1284" spans="6:25" s="47" customFormat="1" ht="10.5" outlineLevel="3" x14ac:dyDescent="0.25">
      <c r="F1284" s="48"/>
      <c r="G1284" s="49"/>
      <c r="H1284" s="50" t="str">
        <f>IF(AND(H1283&lt;&gt;"Výkaz výměr:",I1283=""),"Výkaz výměr:","")</f>
        <v/>
      </c>
      <c r="I1284" s="51" t="s">
        <v>1116</v>
      </c>
      <c r="J1284" s="52"/>
      <c r="K1284" s="53"/>
      <c r="L1284" s="54"/>
      <c r="M1284" s="55">
        <v>-21.024000000000001</v>
      </c>
      <c r="N1284" s="56"/>
      <c r="O1284" s="57"/>
      <c r="P1284" s="58"/>
      <c r="Q1284" s="56"/>
      <c r="R1284" s="56"/>
      <c r="S1284" s="56"/>
      <c r="T1284" s="59" t="s">
        <v>3</v>
      </c>
      <c r="U1284" s="56"/>
      <c r="V1284" s="56"/>
      <c r="W1284" s="60"/>
    </row>
    <row r="1285" spans="6:25" s="47" customFormat="1" ht="10.5" outlineLevel="3" x14ac:dyDescent="0.25">
      <c r="F1285" s="48"/>
      <c r="G1285" s="49"/>
      <c r="H1285" s="50" t="str">
        <f>IF(AND(H1284&lt;&gt;"Výkaz výměr:",I1284=""),"Výkaz výměr:","")</f>
        <v/>
      </c>
      <c r="I1285" s="51" t="s">
        <v>1093</v>
      </c>
      <c r="J1285" s="52"/>
      <c r="K1285" s="53"/>
      <c r="L1285" s="54"/>
      <c r="M1285" s="55">
        <v>-4.2050000000000001</v>
      </c>
      <c r="N1285" s="56"/>
      <c r="O1285" s="57"/>
      <c r="P1285" s="58"/>
      <c r="Q1285" s="56"/>
      <c r="R1285" s="56"/>
      <c r="S1285" s="56"/>
      <c r="T1285" s="59" t="s">
        <v>3</v>
      </c>
      <c r="U1285" s="56"/>
      <c r="V1285" s="56"/>
      <c r="W1285" s="60"/>
    </row>
    <row r="1286" spans="6:25" s="3" customFormat="1" ht="12.75" customHeight="1" outlineLevel="2" x14ac:dyDescent="0.25">
      <c r="F1286" s="9"/>
      <c r="G1286" s="10"/>
      <c r="H1286" s="10"/>
      <c r="I1286" s="11"/>
      <c r="J1286" s="10"/>
      <c r="K1286" s="12"/>
      <c r="L1286" s="13"/>
      <c r="M1286" s="12"/>
      <c r="N1286" s="13"/>
      <c r="O1286" s="14"/>
      <c r="P1286" s="15"/>
      <c r="Q1286" s="13"/>
      <c r="R1286" s="13"/>
      <c r="S1286" s="13"/>
      <c r="T1286" s="16" t="s">
        <v>3</v>
      </c>
      <c r="U1286" s="13"/>
      <c r="V1286" s="13"/>
      <c r="W1286" s="13"/>
    </row>
    <row r="1287" spans="6:25" s="69" customFormat="1" ht="16.5" customHeight="1" outlineLevel="1" x14ac:dyDescent="0.3">
      <c r="F1287" s="70"/>
      <c r="G1287" s="71"/>
      <c r="H1287" s="72"/>
      <c r="I1287" s="72" t="s">
        <v>456</v>
      </c>
      <c r="J1287" s="71"/>
      <c r="K1287" s="73"/>
      <c r="L1287" s="74"/>
      <c r="M1287" s="73"/>
      <c r="N1287" s="74"/>
      <c r="O1287" s="75">
        <f>SUBTOTAL(9,O1288:O1322)</f>
        <v>1706.2179999999998</v>
      </c>
      <c r="P1287" s="76"/>
      <c r="Q1287" s="75">
        <f>SUBTOTAL(9,Q1288:Q1322)</f>
        <v>0</v>
      </c>
      <c r="R1287" s="74"/>
      <c r="S1287" s="75">
        <f>SUBTOTAL(9,S1288:S1322)</f>
        <v>0</v>
      </c>
      <c r="T1287" s="77"/>
      <c r="U1287" s="75">
        <f>SUBTOTAL(9,U1288:U1322)</f>
        <v>358.30578000000003</v>
      </c>
      <c r="V1287" s="75">
        <f>SUBTOTAL(9,V1288:V1322)</f>
        <v>2064.52378</v>
      </c>
      <c r="W1287" s="78"/>
      <c r="Y1287" s="75">
        <f>SUBTOTAL(9,Y1288:Y1322)</f>
        <v>6</v>
      </c>
    </row>
    <row r="1288" spans="6:25" s="38" customFormat="1" ht="12" outlineLevel="2" x14ac:dyDescent="0.3">
      <c r="F1288" s="30">
        <v>206</v>
      </c>
      <c r="G1288" s="31" t="s">
        <v>0</v>
      </c>
      <c r="H1288" s="32" t="s">
        <v>259</v>
      </c>
      <c r="I1288" s="33" t="s">
        <v>1187</v>
      </c>
      <c r="J1288" s="31" t="s">
        <v>9</v>
      </c>
      <c r="K1288" s="34">
        <v>0.7</v>
      </c>
      <c r="L1288" s="35">
        <v>0</v>
      </c>
      <c r="M1288" s="34">
        <v>0.7</v>
      </c>
      <c r="N1288" s="36">
        <v>238</v>
      </c>
      <c r="O1288" s="37">
        <f>M1288*N1288</f>
        <v>166.6</v>
      </c>
      <c r="P1288" s="37">
        <v>0</v>
      </c>
      <c r="Q1288" s="37">
        <f>M1288*P1288</f>
        <v>0</v>
      </c>
      <c r="R1288" s="37"/>
      <c r="S1288" s="37">
        <f>M1288*R1288</f>
        <v>0</v>
      </c>
      <c r="T1288" s="37">
        <v>21</v>
      </c>
      <c r="U1288" s="37">
        <f>O1288*T1288/100</f>
        <v>34.985999999999997</v>
      </c>
      <c r="V1288" s="37">
        <f>U1288+O1288</f>
        <v>201.58599999999998</v>
      </c>
      <c r="W1288" s="37"/>
      <c r="X1288" s="37"/>
      <c r="Y1288" s="37">
        <v>1</v>
      </c>
    </row>
    <row r="1289" spans="6:25" s="38" customFormat="1" ht="12" outlineLevel="2" x14ac:dyDescent="0.3">
      <c r="F1289" s="39"/>
      <c r="G1289" s="40"/>
      <c r="H1289" s="191" t="s">
        <v>230</v>
      </c>
      <c r="I1289" s="203"/>
      <c r="J1289" s="203"/>
      <c r="K1289" s="203"/>
      <c r="L1289" s="203"/>
      <c r="M1289" s="203"/>
      <c r="N1289" s="203"/>
      <c r="O1289" s="203"/>
      <c r="P1289" s="42"/>
      <c r="Q1289" s="43"/>
      <c r="R1289" s="42"/>
      <c r="S1289" s="43"/>
      <c r="T1289" s="44"/>
      <c r="U1289" s="44"/>
      <c r="V1289" s="44"/>
      <c r="W1289" s="45"/>
    </row>
    <row r="1290" spans="6:25" s="38" customFormat="1" ht="6" customHeight="1" outlineLevel="2" x14ac:dyDescent="0.3">
      <c r="F1290" s="39"/>
      <c r="G1290" s="40"/>
      <c r="H1290" s="41"/>
      <c r="I1290" s="46"/>
      <c r="J1290" s="46"/>
      <c r="K1290" s="46"/>
      <c r="L1290" s="46"/>
      <c r="M1290" s="46"/>
      <c r="N1290" s="46"/>
      <c r="O1290" s="46"/>
      <c r="P1290" s="42"/>
      <c r="Q1290" s="43"/>
      <c r="R1290" s="42"/>
      <c r="S1290" s="43"/>
      <c r="T1290" s="44"/>
      <c r="U1290" s="44"/>
      <c r="V1290" s="44"/>
      <c r="W1290" s="45"/>
    </row>
    <row r="1291" spans="6:25" s="47" customFormat="1" ht="10.5" outlineLevel="3" x14ac:dyDescent="0.25">
      <c r="F1291" s="48"/>
      <c r="G1291" s="49"/>
      <c r="H1291" s="50" t="str">
        <f>IF(AND(H1290&lt;&gt;"Výkaz výměr:",I1290=""),"Výkaz výměr:","")</f>
        <v>Výkaz výměr:</v>
      </c>
      <c r="I1291" s="51" t="s">
        <v>527</v>
      </c>
      <c r="J1291" s="52"/>
      <c r="K1291" s="53"/>
      <c r="L1291" s="54"/>
      <c r="M1291" s="55"/>
      <c r="N1291" s="56"/>
      <c r="O1291" s="57"/>
      <c r="P1291" s="58"/>
      <c r="Q1291" s="56"/>
      <c r="R1291" s="56"/>
      <c r="S1291" s="56"/>
      <c r="T1291" s="59" t="s">
        <v>3</v>
      </c>
      <c r="U1291" s="56"/>
      <c r="V1291" s="56"/>
      <c r="W1291" s="60"/>
    </row>
    <row r="1292" spans="6:25" s="47" customFormat="1" ht="10.5" outlineLevel="3" x14ac:dyDescent="0.25">
      <c r="F1292" s="48"/>
      <c r="G1292" s="49"/>
      <c r="H1292" s="50" t="str">
        <f>IF(AND(H1291&lt;&gt;"Výkaz výměr:",I1291=""),"Výkaz výměr:","")</f>
        <v/>
      </c>
      <c r="I1292" s="51" t="s">
        <v>740</v>
      </c>
      <c r="J1292" s="52"/>
      <c r="K1292" s="53"/>
      <c r="L1292" s="54"/>
      <c r="M1292" s="55"/>
      <c r="N1292" s="56"/>
      <c r="O1292" s="57"/>
      <c r="P1292" s="58"/>
      <c r="Q1292" s="56"/>
      <c r="R1292" s="56"/>
      <c r="S1292" s="56"/>
      <c r="T1292" s="59" t="s">
        <v>3</v>
      </c>
      <c r="U1292" s="56"/>
      <c r="V1292" s="56"/>
      <c r="W1292" s="60"/>
    </row>
    <row r="1293" spans="6:25" s="47" customFormat="1" ht="10.5" outlineLevel="3" x14ac:dyDescent="0.25">
      <c r="F1293" s="48"/>
      <c r="G1293" s="49"/>
      <c r="H1293" s="50" t="str">
        <f>IF(AND(H1292&lt;&gt;"Výkaz výměr:",I1292=""),"Výkaz výměr:","")</f>
        <v/>
      </c>
      <c r="I1293" s="51" t="s">
        <v>1022</v>
      </c>
      <c r="J1293" s="52"/>
      <c r="K1293" s="53"/>
      <c r="L1293" s="54"/>
      <c r="M1293" s="55"/>
      <c r="N1293" s="56"/>
      <c r="O1293" s="57"/>
      <c r="P1293" s="58"/>
      <c r="Q1293" s="56"/>
      <c r="R1293" s="56"/>
      <c r="S1293" s="56"/>
      <c r="T1293" s="59" t="s">
        <v>3</v>
      </c>
      <c r="U1293" s="56"/>
      <c r="V1293" s="56"/>
      <c r="W1293" s="60"/>
    </row>
    <row r="1294" spans="6:25" s="47" customFormat="1" ht="10.5" outlineLevel="3" x14ac:dyDescent="0.25">
      <c r="F1294" s="48"/>
      <c r="G1294" s="49"/>
      <c r="H1294" s="50" t="str">
        <f>IF(AND(H1293&lt;&gt;"Výkaz výměr:",I1293=""),"Výkaz výměr:","")</f>
        <v/>
      </c>
      <c r="I1294" s="51" t="s">
        <v>623</v>
      </c>
      <c r="J1294" s="52"/>
      <c r="K1294" s="53"/>
      <c r="L1294" s="54"/>
      <c r="M1294" s="55">
        <v>0.7</v>
      </c>
      <c r="N1294" s="56"/>
      <c r="O1294" s="57"/>
      <c r="P1294" s="58"/>
      <c r="Q1294" s="56"/>
      <c r="R1294" s="56"/>
      <c r="S1294" s="56"/>
      <c r="T1294" s="59" t="s">
        <v>3</v>
      </c>
      <c r="U1294" s="56"/>
      <c r="V1294" s="56"/>
      <c r="W1294" s="60"/>
    </row>
    <row r="1295" spans="6:25" s="38" customFormat="1" ht="12" outlineLevel="2" x14ac:dyDescent="0.3">
      <c r="F1295" s="30">
        <v>207</v>
      </c>
      <c r="G1295" s="31" t="s">
        <v>0</v>
      </c>
      <c r="H1295" s="32" t="s">
        <v>256</v>
      </c>
      <c r="I1295" s="33" t="s">
        <v>1251</v>
      </c>
      <c r="J1295" s="31" t="s">
        <v>9</v>
      </c>
      <c r="K1295" s="34">
        <v>1.05</v>
      </c>
      <c r="L1295" s="35">
        <v>0</v>
      </c>
      <c r="M1295" s="34">
        <v>1.05</v>
      </c>
      <c r="N1295" s="36">
        <v>20.2</v>
      </c>
      <c r="O1295" s="37">
        <f>M1295*N1295</f>
        <v>21.21</v>
      </c>
      <c r="P1295" s="37">
        <v>0</v>
      </c>
      <c r="Q1295" s="37">
        <f>M1295*P1295</f>
        <v>0</v>
      </c>
      <c r="R1295" s="37"/>
      <c r="S1295" s="37">
        <f>M1295*R1295</f>
        <v>0</v>
      </c>
      <c r="T1295" s="37">
        <v>21</v>
      </c>
      <c r="U1295" s="37">
        <f>O1295*T1295/100</f>
        <v>4.4541000000000004</v>
      </c>
      <c r="V1295" s="37">
        <f>U1295+O1295</f>
        <v>25.664100000000001</v>
      </c>
      <c r="W1295" s="37" t="s">
        <v>1370</v>
      </c>
      <c r="X1295" s="37"/>
      <c r="Y1295" s="37">
        <v>1</v>
      </c>
    </row>
    <row r="1296" spans="6:25" s="38" customFormat="1" ht="12" outlineLevel="2" x14ac:dyDescent="0.3">
      <c r="F1296" s="39"/>
      <c r="G1296" s="40"/>
      <c r="H1296" s="191" t="s">
        <v>230</v>
      </c>
      <c r="I1296" s="203"/>
      <c r="J1296" s="203"/>
      <c r="K1296" s="203"/>
      <c r="L1296" s="203"/>
      <c r="M1296" s="203"/>
      <c r="N1296" s="203"/>
      <c r="O1296" s="203"/>
      <c r="P1296" s="42"/>
      <c r="Q1296" s="43"/>
      <c r="R1296" s="42"/>
      <c r="S1296" s="43"/>
      <c r="T1296" s="44"/>
      <c r="U1296" s="44"/>
      <c r="V1296" s="44"/>
      <c r="W1296" s="45"/>
    </row>
    <row r="1297" spans="6:25" s="38" customFormat="1" ht="6" customHeight="1" outlineLevel="2" x14ac:dyDescent="0.3">
      <c r="F1297" s="39"/>
      <c r="G1297" s="40"/>
      <c r="H1297" s="41"/>
      <c r="I1297" s="46"/>
      <c r="J1297" s="46"/>
      <c r="K1297" s="46"/>
      <c r="L1297" s="46"/>
      <c r="M1297" s="46"/>
      <c r="N1297" s="46"/>
      <c r="O1297" s="46"/>
      <c r="P1297" s="42"/>
      <c r="Q1297" s="43"/>
      <c r="R1297" s="42"/>
      <c r="S1297" s="43"/>
      <c r="T1297" s="44"/>
      <c r="U1297" s="44"/>
      <c r="V1297" s="44"/>
      <c r="W1297" s="45"/>
    </row>
    <row r="1298" spans="6:25" s="47" customFormat="1" ht="10.5" outlineLevel="3" x14ac:dyDescent="0.25">
      <c r="F1298" s="48"/>
      <c r="G1298" s="49"/>
      <c r="H1298" s="50" t="str">
        <f>IF(AND(H1297&lt;&gt;"Výkaz výměr:",I1297=""),"Výkaz výměr:","")</f>
        <v>Výkaz výměr:</v>
      </c>
      <c r="I1298" s="51" t="s">
        <v>918</v>
      </c>
      <c r="J1298" s="52"/>
      <c r="K1298" s="53"/>
      <c r="L1298" s="54"/>
      <c r="M1298" s="55"/>
      <c r="N1298" s="56"/>
      <c r="O1298" s="57"/>
      <c r="P1298" s="58"/>
      <c r="Q1298" s="56"/>
      <c r="R1298" s="56"/>
      <c r="S1298" s="56"/>
      <c r="T1298" s="59" t="s">
        <v>3</v>
      </c>
      <c r="U1298" s="56"/>
      <c r="V1298" s="56"/>
      <c r="W1298" s="60"/>
    </row>
    <row r="1299" spans="6:25" s="47" customFormat="1" ht="10.5" outlineLevel="3" x14ac:dyDescent="0.25">
      <c r="F1299" s="48"/>
      <c r="G1299" s="49"/>
      <c r="H1299" s="50" t="str">
        <f>IF(AND(H1298&lt;&gt;"Výkaz výměr:",I1298=""),"Výkaz výměr:","")</f>
        <v/>
      </c>
      <c r="I1299" s="51" t="s">
        <v>690</v>
      </c>
      <c r="J1299" s="52"/>
      <c r="K1299" s="53"/>
      <c r="L1299" s="54"/>
      <c r="M1299" s="55">
        <v>1.05</v>
      </c>
      <c r="N1299" s="56"/>
      <c r="O1299" s="57"/>
      <c r="P1299" s="58"/>
      <c r="Q1299" s="56"/>
      <c r="R1299" s="56"/>
      <c r="S1299" s="56"/>
      <c r="T1299" s="59" t="s">
        <v>3</v>
      </c>
      <c r="U1299" s="56"/>
      <c r="V1299" s="56"/>
      <c r="W1299" s="60"/>
    </row>
    <row r="1300" spans="6:25" s="38" customFormat="1" ht="12" outlineLevel="2" x14ac:dyDescent="0.3">
      <c r="F1300" s="30">
        <v>208</v>
      </c>
      <c r="G1300" s="31" t="s">
        <v>0</v>
      </c>
      <c r="H1300" s="32" t="s">
        <v>257</v>
      </c>
      <c r="I1300" s="33" t="s">
        <v>1214</v>
      </c>
      <c r="J1300" s="31" t="s">
        <v>9</v>
      </c>
      <c r="K1300" s="34">
        <v>2.8</v>
      </c>
      <c r="L1300" s="35">
        <v>0</v>
      </c>
      <c r="M1300" s="34">
        <v>2.8</v>
      </c>
      <c r="N1300" s="36">
        <v>361</v>
      </c>
      <c r="O1300" s="37">
        <f>M1300*N1300</f>
        <v>1010.8</v>
      </c>
      <c r="P1300" s="37">
        <v>0</v>
      </c>
      <c r="Q1300" s="37">
        <f>M1300*P1300</f>
        <v>0</v>
      </c>
      <c r="R1300" s="37"/>
      <c r="S1300" s="37">
        <f>M1300*R1300</f>
        <v>0</v>
      </c>
      <c r="T1300" s="37">
        <v>21</v>
      </c>
      <c r="U1300" s="37">
        <f>O1300*T1300/100</f>
        <v>212.268</v>
      </c>
      <c r="V1300" s="37">
        <f>U1300+O1300</f>
        <v>1223.068</v>
      </c>
      <c r="W1300" s="37" t="s">
        <v>1394</v>
      </c>
      <c r="X1300" s="37"/>
      <c r="Y1300" s="37">
        <v>1</v>
      </c>
    </row>
    <row r="1301" spans="6:25" s="38" customFormat="1" ht="12" outlineLevel="2" x14ac:dyDescent="0.3">
      <c r="F1301" s="39"/>
      <c r="G1301" s="40"/>
      <c r="H1301" s="191" t="s">
        <v>230</v>
      </c>
      <c r="I1301" s="203"/>
      <c r="J1301" s="203"/>
      <c r="K1301" s="203"/>
      <c r="L1301" s="203"/>
      <c r="M1301" s="203"/>
      <c r="N1301" s="203"/>
      <c r="O1301" s="203"/>
      <c r="P1301" s="42"/>
      <c r="Q1301" s="43"/>
      <c r="R1301" s="42"/>
      <c r="S1301" s="43"/>
      <c r="T1301" s="44"/>
      <c r="U1301" s="44"/>
      <c r="V1301" s="44"/>
      <c r="W1301" s="45"/>
    </row>
    <row r="1302" spans="6:25" s="38" customFormat="1" ht="6" customHeight="1" outlineLevel="2" x14ac:dyDescent="0.3">
      <c r="F1302" s="39"/>
      <c r="G1302" s="40"/>
      <c r="H1302" s="41"/>
      <c r="I1302" s="46"/>
      <c r="J1302" s="46"/>
      <c r="K1302" s="46"/>
      <c r="L1302" s="46"/>
      <c r="M1302" s="46"/>
      <c r="N1302" s="46"/>
      <c r="O1302" s="46"/>
      <c r="P1302" s="42"/>
      <c r="Q1302" s="43"/>
      <c r="R1302" s="42"/>
      <c r="S1302" s="43"/>
      <c r="T1302" s="44"/>
      <c r="U1302" s="44"/>
      <c r="V1302" s="44"/>
      <c r="W1302" s="45"/>
    </row>
    <row r="1303" spans="6:25" s="47" customFormat="1" ht="10.5" outlineLevel="3" x14ac:dyDescent="0.25">
      <c r="F1303" s="48"/>
      <c r="G1303" s="49"/>
      <c r="H1303" s="50" t="str">
        <f>IF(AND(H1302&lt;&gt;"Výkaz výměr:",I1302=""),"Výkaz výměr:","")</f>
        <v>Výkaz výměr:</v>
      </c>
      <c r="I1303" s="51" t="s">
        <v>741</v>
      </c>
      <c r="J1303" s="52"/>
      <c r="K1303" s="53"/>
      <c r="L1303" s="54"/>
      <c r="M1303" s="55"/>
      <c r="N1303" s="56"/>
      <c r="O1303" s="57"/>
      <c r="P1303" s="58"/>
      <c r="Q1303" s="56"/>
      <c r="R1303" s="56"/>
      <c r="S1303" s="56"/>
      <c r="T1303" s="59" t="s">
        <v>3</v>
      </c>
      <c r="U1303" s="56"/>
      <c r="V1303" s="56"/>
      <c r="W1303" s="60"/>
    </row>
    <row r="1304" spans="6:25" s="47" customFormat="1" ht="10.5" outlineLevel="3" x14ac:dyDescent="0.25">
      <c r="F1304" s="48"/>
      <c r="G1304" s="49"/>
      <c r="H1304" s="50" t="str">
        <f>IF(AND(H1303&lt;&gt;"Výkaz výměr:",I1303=""),"Výkaz výměr:","")</f>
        <v/>
      </c>
      <c r="I1304" s="51" t="s">
        <v>637</v>
      </c>
      <c r="J1304" s="52"/>
      <c r="K1304" s="53"/>
      <c r="L1304" s="54"/>
      <c r="M1304" s="55">
        <v>2.8</v>
      </c>
      <c r="N1304" s="56"/>
      <c r="O1304" s="57"/>
      <c r="P1304" s="58"/>
      <c r="Q1304" s="56"/>
      <c r="R1304" s="56"/>
      <c r="S1304" s="56"/>
      <c r="T1304" s="59" t="s">
        <v>3</v>
      </c>
      <c r="U1304" s="56"/>
      <c r="V1304" s="56"/>
      <c r="W1304" s="60"/>
    </row>
    <row r="1305" spans="6:25" s="38" customFormat="1" ht="12" outlineLevel="2" x14ac:dyDescent="0.3">
      <c r="F1305" s="30">
        <v>209</v>
      </c>
      <c r="G1305" s="31" t="s">
        <v>0</v>
      </c>
      <c r="H1305" s="32" t="s">
        <v>258</v>
      </c>
      <c r="I1305" s="33" t="s">
        <v>1250</v>
      </c>
      <c r="J1305" s="31" t="s">
        <v>9</v>
      </c>
      <c r="K1305" s="34">
        <v>0.84</v>
      </c>
      <c r="L1305" s="35">
        <v>0</v>
      </c>
      <c r="M1305" s="34">
        <v>0.84</v>
      </c>
      <c r="N1305" s="36">
        <v>23.2</v>
      </c>
      <c r="O1305" s="37">
        <f>M1305*N1305</f>
        <v>19.488</v>
      </c>
      <c r="P1305" s="37">
        <v>0</v>
      </c>
      <c r="Q1305" s="37">
        <f>M1305*P1305</f>
        <v>0</v>
      </c>
      <c r="R1305" s="37"/>
      <c r="S1305" s="37">
        <f>M1305*R1305</f>
        <v>0</v>
      </c>
      <c r="T1305" s="37">
        <v>21</v>
      </c>
      <c r="U1305" s="37">
        <f>O1305*T1305/100</f>
        <v>4.0924800000000001</v>
      </c>
      <c r="V1305" s="37">
        <f>U1305+O1305</f>
        <v>23.580480000000001</v>
      </c>
      <c r="W1305" s="37" t="s">
        <v>1370</v>
      </c>
      <c r="X1305" s="37"/>
      <c r="Y1305" s="37">
        <v>1</v>
      </c>
    </row>
    <row r="1306" spans="6:25" s="38" customFormat="1" ht="12" outlineLevel="2" x14ac:dyDescent="0.3">
      <c r="F1306" s="39"/>
      <c r="G1306" s="40"/>
      <c r="H1306" s="191" t="s">
        <v>230</v>
      </c>
      <c r="I1306" s="203"/>
      <c r="J1306" s="203"/>
      <c r="K1306" s="203"/>
      <c r="L1306" s="203"/>
      <c r="M1306" s="203"/>
      <c r="N1306" s="203"/>
      <c r="O1306" s="203"/>
      <c r="P1306" s="42"/>
      <c r="Q1306" s="43"/>
      <c r="R1306" s="42"/>
      <c r="S1306" s="43"/>
      <c r="T1306" s="44"/>
      <c r="U1306" s="44"/>
      <c r="V1306" s="44"/>
      <c r="W1306" s="45"/>
    </row>
    <row r="1307" spans="6:25" s="38" customFormat="1" ht="6" customHeight="1" outlineLevel="2" x14ac:dyDescent="0.3">
      <c r="F1307" s="39"/>
      <c r="G1307" s="40"/>
      <c r="H1307" s="41"/>
      <c r="I1307" s="46"/>
      <c r="J1307" s="46"/>
      <c r="K1307" s="46"/>
      <c r="L1307" s="46"/>
      <c r="M1307" s="46"/>
      <c r="N1307" s="46"/>
      <c r="O1307" s="46"/>
      <c r="P1307" s="42"/>
      <c r="Q1307" s="43"/>
      <c r="R1307" s="42"/>
      <c r="S1307" s="43"/>
      <c r="T1307" s="44"/>
      <c r="U1307" s="44"/>
      <c r="V1307" s="44"/>
      <c r="W1307" s="45"/>
    </row>
    <row r="1308" spans="6:25" s="47" customFormat="1" ht="10.5" outlineLevel="3" x14ac:dyDescent="0.25">
      <c r="F1308" s="48"/>
      <c r="G1308" s="49"/>
      <c r="H1308" s="50" t="str">
        <f>IF(AND(H1307&lt;&gt;"Výkaz výměr:",I1307=""),"Výkaz výměr:","")</f>
        <v>Výkaz výměr:</v>
      </c>
      <c r="I1308" s="51" t="s">
        <v>917</v>
      </c>
      <c r="J1308" s="52"/>
      <c r="K1308" s="53"/>
      <c r="L1308" s="54"/>
      <c r="M1308" s="55"/>
      <c r="N1308" s="56"/>
      <c r="O1308" s="57"/>
      <c r="P1308" s="58"/>
      <c r="Q1308" s="56"/>
      <c r="R1308" s="56"/>
      <c r="S1308" s="56"/>
      <c r="T1308" s="59" t="s">
        <v>3</v>
      </c>
      <c r="U1308" s="56"/>
      <c r="V1308" s="56"/>
      <c r="W1308" s="60"/>
    </row>
    <row r="1309" spans="6:25" s="47" customFormat="1" ht="10.5" outlineLevel="3" x14ac:dyDescent="0.25">
      <c r="F1309" s="48"/>
      <c r="G1309" s="49"/>
      <c r="H1309" s="50" t="str">
        <f>IF(AND(H1308&lt;&gt;"Výkaz výměr:",I1308=""),"Výkaz výměr:","")</f>
        <v/>
      </c>
      <c r="I1309" s="51" t="s">
        <v>688</v>
      </c>
      <c r="J1309" s="52"/>
      <c r="K1309" s="53"/>
      <c r="L1309" s="54"/>
      <c r="M1309" s="55">
        <v>0.84</v>
      </c>
      <c r="N1309" s="56"/>
      <c r="O1309" s="57"/>
      <c r="P1309" s="58"/>
      <c r="Q1309" s="56"/>
      <c r="R1309" s="56"/>
      <c r="S1309" s="56"/>
      <c r="T1309" s="59" t="s">
        <v>3</v>
      </c>
      <c r="U1309" s="56"/>
      <c r="V1309" s="56"/>
      <c r="W1309" s="60"/>
    </row>
    <row r="1310" spans="6:25" s="38" customFormat="1" ht="12" outlineLevel="2" x14ac:dyDescent="0.3">
      <c r="F1310" s="30">
        <v>210</v>
      </c>
      <c r="G1310" s="31" t="s">
        <v>0</v>
      </c>
      <c r="H1310" s="32" t="s">
        <v>259</v>
      </c>
      <c r="I1310" s="33" t="s">
        <v>1187</v>
      </c>
      <c r="J1310" s="31" t="s">
        <v>9</v>
      </c>
      <c r="K1310" s="34">
        <v>2</v>
      </c>
      <c r="L1310" s="35">
        <v>0</v>
      </c>
      <c r="M1310" s="34">
        <v>2</v>
      </c>
      <c r="N1310" s="36">
        <v>238</v>
      </c>
      <c r="O1310" s="37">
        <f>M1310*N1310</f>
        <v>476</v>
      </c>
      <c r="P1310" s="37">
        <v>0</v>
      </c>
      <c r="Q1310" s="37">
        <f>M1310*P1310</f>
        <v>0</v>
      </c>
      <c r="R1310" s="37"/>
      <c r="S1310" s="37">
        <f>M1310*R1310</f>
        <v>0</v>
      </c>
      <c r="T1310" s="37">
        <v>21</v>
      </c>
      <c r="U1310" s="37">
        <f>O1310*T1310/100</f>
        <v>99.96</v>
      </c>
      <c r="V1310" s="37">
        <f>U1310+O1310</f>
        <v>575.96</v>
      </c>
      <c r="W1310" s="37"/>
      <c r="X1310" s="37"/>
      <c r="Y1310" s="37">
        <v>1</v>
      </c>
    </row>
    <row r="1311" spans="6:25" s="38" customFormat="1" ht="12" outlineLevel="2" x14ac:dyDescent="0.3">
      <c r="F1311" s="39"/>
      <c r="G1311" s="40"/>
      <c r="H1311" s="191" t="s">
        <v>230</v>
      </c>
      <c r="I1311" s="203"/>
      <c r="J1311" s="203"/>
      <c r="K1311" s="203"/>
      <c r="L1311" s="203"/>
      <c r="M1311" s="203"/>
      <c r="N1311" s="203"/>
      <c r="O1311" s="203"/>
      <c r="P1311" s="42"/>
      <c r="Q1311" s="43"/>
      <c r="R1311" s="42"/>
      <c r="S1311" s="43"/>
      <c r="T1311" s="44"/>
      <c r="U1311" s="44"/>
      <c r="V1311" s="44"/>
      <c r="W1311" s="45"/>
    </row>
    <row r="1312" spans="6:25" s="38" customFormat="1" ht="6" customHeight="1" outlineLevel="2" x14ac:dyDescent="0.3">
      <c r="F1312" s="39"/>
      <c r="G1312" s="40"/>
      <c r="H1312" s="41"/>
      <c r="I1312" s="46"/>
      <c r="J1312" s="46"/>
      <c r="K1312" s="46"/>
      <c r="L1312" s="46"/>
      <c r="M1312" s="46"/>
      <c r="N1312" s="46"/>
      <c r="O1312" s="46"/>
      <c r="P1312" s="42"/>
      <c r="Q1312" s="43"/>
      <c r="R1312" s="42"/>
      <c r="S1312" s="43"/>
      <c r="T1312" s="44"/>
      <c r="U1312" s="44"/>
      <c r="V1312" s="44"/>
      <c r="W1312" s="45"/>
    </row>
    <row r="1313" spans="6:25" s="47" customFormat="1" ht="10.5" outlineLevel="3" x14ac:dyDescent="0.25">
      <c r="F1313" s="48"/>
      <c r="G1313" s="49"/>
      <c r="H1313" s="50" t="str">
        <f>IF(AND(H1312&lt;&gt;"Výkaz výměr:",I1312=""),"Výkaz výměr:","")</f>
        <v>Výkaz výměr:</v>
      </c>
      <c r="I1313" s="51" t="s">
        <v>527</v>
      </c>
      <c r="J1313" s="52"/>
      <c r="K1313" s="53"/>
      <c r="L1313" s="54"/>
      <c r="M1313" s="55"/>
      <c r="N1313" s="56"/>
      <c r="O1313" s="57"/>
      <c r="P1313" s="58"/>
      <c r="Q1313" s="56"/>
      <c r="R1313" s="56"/>
      <c r="S1313" s="56"/>
      <c r="T1313" s="59" t="s">
        <v>3</v>
      </c>
      <c r="U1313" s="56"/>
      <c r="V1313" s="56"/>
      <c r="W1313" s="60"/>
    </row>
    <row r="1314" spans="6:25" s="47" customFormat="1" ht="10.5" outlineLevel="3" x14ac:dyDescent="0.25">
      <c r="F1314" s="48"/>
      <c r="G1314" s="49"/>
      <c r="H1314" s="50" t="str">
        <f>IF(AND(H1313&lt;&gt;"Výkaz výměr:",I1313=""),"Výkaz výměr:","")</f>
        <v/>
      </c>
      <c r="I1314" s="51" t="s">
        <v>538</v>
      </c>
      <c r="J1314" s="52"/>
      <c r="K1314" s="53"/>
      <c r="L1314" s="54"/>
      <c r="M1314" s="55"/>
      <c r="N1314" s="56"/>
      <c r="O1314" s="57"/>
      <c r="P1314" s="58"/>
      <c r="Q1314" s="56"/>
      <c r="R1314" s="56"/>
      <c r="S1314" s="56"/>
      <c r="T1314" s="59" t="s">
        <v>3</v>
      </c>
      <c r="U1314" s="56"/>
      <c r="V1314" s="56"/>
      <c r="W1314" s="60"/>
    </row>
    <row r="1315" spans="6:25" s="47" customFormat="1" ht="10.5" outlineLevel="3" x14ac:dyDescent="0.25">
      <c r="F1315" s="48"/>
      <c r="G1315" s="49"/>
      <c r="H1315" s="50" t="str">
        <f>IF(AND(H1314&lt;&gt;"Výkaz výměr:",I1314=""),"Výkaz výměr:","")</f>
        <v/>
      </c>
      <c r="I1315" s="51" t="s">
        <v>1037</v>
      </c>
      <c r="J1315" s="52"/>
      <c r="K1315" s="53"/>
      <c r="L1315" s="54"/>
      <c r="M1315" s="55"/>
      <c r="N1315" s="56"/>
      <c r="O1315" s="57"/>
      <c r="P1315" s="58"/>
      <c r="Q1315" s="56"/>
      <c r="R1315" s="56"/>
      <c r="S1315" s="56"/>
      <c r="T1315" s="59" t="s">
        <v>3</v>
      </c>
      <c r="U1315" s="56"/>
      <c r="V1315" s="56"/>
      <c r="W1315" s="60"/>
    </row>
    <row r="1316" spans="6:25" s="47" customFormat="1" ht="10.5" outlineLevel="3" x14ac:dyDescent="0.25">
      <c r="F1316" s="48"/>
      <c r="G1316" s="49"/>
      <c r="H1316" s="50" t="str">
        <f>IF(AND(H1315&lt;&gt;"Výkaz výměr:",I1315=""),"Výkaz výměr:","")</f>
        <v/>
      </c>
      <c r="I1316" s="51" t="s">
        <v>557</v>
      </c>
      <c r="J1316" s="52"/>
      <c r="K1316" s="53"/>
      <c r="L1316" s="54"/>
      <c r="M1316" s="55">
        <v>2</v>
      </c>
      <c r="N1316" s="56"/>
      <c r="O1316" s="57"/>
      <c r="P1316" s="58"/>
      <c r="Q1316" s="56"/>
      <c r="R1316" s="56"/>
      <c r="S1316" s="56"/>
      <c r="T1316" s="59" t="s">
        <v>3</v>
      </c>
      <c r="U1316" s="56"/>
      <c r="V1316" s="56"/>
      <c r="W1316" s="60"/>
    </row>
    <row r="1317" spans="6:25" s="38" customFormat="1" ht="12" outlineLevel="2" x14ac:dyDescent="0.3">
      <c r="F1317" s="30">
        <v>211</v>
      </c>
      <c r="G1317" s="31" t="s">
        <v>0</v>
      </c>
      <c r="H1317" s="32" t="s">
        <v>256</v>
      </c>
      <c r="I1317" s="33" t="s">
        <v>1251</v>
      </c>
      <c r="J1317" s="31" t="s">
        <v>9</v>
      </c>
      <c r="K1317" s="34">
        <v>0.6</v>
      </c>
      <c r="L1317" s="35">
        <v>0</v>
      </c>
      <c r="M1317" s="34">
        <v>0.6</v>
      </c>
      <c r="N1317" s="36">
        <v>20.2</v>
      </c>
      <c r="O1317" s="37">
        <f>M1317*N1317</f>
        <v>12.12</v>
      </c>
      <c r="P1317" s="37">
        <v>0</v>
      </c>
      <c r="Q1317" s="37">
        <f>M1317*P1317</f>
        <v>0</v>
      </c>
      <c r="R1317" s="37"/>
      <c r="S1317" s="37">
        <f>M1317*R1317</f>
        <v>0</v>
      </c>
      <c r="T1317" s="37">
        <v>21</v>
      </c>
      <c r="U1317" s="37">
        <f>O1317*T1317/100</f>
        <v>2.5451999999999999</v>
      </c>
      <c r="V1317" s="37">
        <f>U1317+O1317</f>
        <v>14.665199999999999</v>
      </c>
      <c r="W1317" s="37" t="s">
        <v>1370</v>
      </c>
      <c r="X1317" s="37"/>
      <c r="Y1317" s="37">
        <v>1</v>
      </c>
    </row>
    <row r="1318" spans="6:25" s="38" customFormat="1" ht="12" outlineLevel="2" x14ac:dyDescent="0.3">
      <c r="F1318" s="39"/>
      <c r="G1318" s="40"/>
      <c r="H1318" s="191" t="s">
        <v>230</v>
      </c>
      <c r="I1318" s="203"/>
      <c r="J1318" s="203"/>
      <c r="K1318" s="203"/>
      <c r="L1318" s="203"/>
      <c r="M1318" s="203"/>
      <c r="N1318" s="203"/>
      <c r="O1318" s="203"/>
      <c r="P1318" s="42"/>
      <c r="Q1318" s="43"/>
      <c r="R1318" s="42"/>
      <c r="S1318" s="43"/>
      <c r="T1318" s="44"/>
      <c r="U1318" s="44"/>
      <c r="V1318" s="44"/>
      <c r="W1318" s="45"/>
    </row>
    <row r="1319" spans="6:25" s="38" customFormat="1" ht="6" customHeight="1" outlineLevel="2" x14ac:dyDescent="0.3">
      <c r="F1319" s="39"/>
      <c r="G1319" s="40"/>
      <c r="H1319" s="41"/>
      <c r="I1319" s="46"/>
      <c r="J1319" s="46"/>
      <c r="K1319" s="46"/>
      <c r="L1319" s="46"/>
      <c r="M1319" s="46"/>
      <c r="N1319" s="46"/>
      <c r="O1319" s="46"/>
      <c r="P1319" s="42"/>
      <c r="Q1319" s="43"/>
      <c r="R1319" s="42"/>
      <c r="S1319" s="43"/>
      <c r="T1319" s="44"/>
      <c r="U1319" s="44"/>
      <c r="V1319" s="44"/>
      <c r="W1319" s="45"/>
    </row>
    <row r="1320" spans="6:25" s="47" customFormat="1" ht="10.5" outlineLevel="3" x14ac:dyDescent="0.25">
      <c r="F1320" s="48"/>
      <c r="G1320" s="49"/>
      <c r="H1320" s="50" t="str">
        <f>IF(AND(H1319&lt;&gt;"Výkaz výměr:",I1319=""),"Výkaz výměr:","")</f>
        <v>Výkaz výměr:</v>
      </c>
      <c r="I1320" s="51" t="s">
        <v>675</v>
      </c>
      <c r="J1320" s="52"/>
      <c r="K1320" s="53"/>
      <c r="L1320" s="54"/>
      <c r="M1320" s="55"/>
      <c r="N1320" s="56"/>
      <c r="O1320" s="57"/>
      <c r="P1320" s="58"/>
      <c r="Q1320" s="56"/>
      <c r="R1320" s="56"/>
      <c r="S1320" s="56"/>
      <c r="T1320" s="59" t="s">
        <v>3</v>
      </c>
      <c r="U1320" s="56"/>
      <c r="V1320" s="56"/>
      <c r="W1320" s="60"/>
    </row>
    <row r="1321" spans="6:25" s="47" customFormat="1" ht="10.5" outlineLevel="3" x14ac:dyDescent="0.25">
      <c r="F1321" s="48"/>
      <c r="G1321" s="49"/>
      <c r="H1321" s="50" t="str">
        <f>IF(AND(H1320&lt;&gt;"Výkaz výměr:",I1320=""),"Výkaz výměr:","")</f>
        <v/>
      </c>
      <c r="I1321" s="51" t="s">
        <v>622</v>
      </c>
      <c r="J1321" s="52"/>
      <c r="K1321" s="53"/>
      <c r="L1321" s="54"/>
      <c r="M1321" s="55">
        <v>0.6</v>
      </c>
      <c r="N1321" s="56"/>
      <c r="O1321" s="57"/>
      <c r="P1321" s="58"/>
      <c r="Q1321" s="56"/>
      <c r="R1321" s="56"/>
      <c r="S1321" s="56"/>
      <c r="T1321" s="59" t="s">
        <v>3</v>
      </c>
      <c r="U1321" s="56"/>
      <c r="V1321" s="56"/>
      <c r="W1321" s="60"/>
    </row>
    <row r="1322" spans="6:25" s="3" customFormat="1" ht="12.75" customHeight="1" outlineLevel="2" x14ac:dyDescent="0.25">
      <c r="F1322" s="9"/>
      <c r="G1322" s="10"/>
      <c r="H1322" s="10"/>
      <c r="I1322" s="11"/>
      <c r="J1322" s="10"/>
      <c r="K1322" s="12"/>
      <c r="L1322" s="13"/>
      <c r="M1322" s="12"/>
      <c r="N1322" s="13"/>
      <c r="O1322" s="14"/>
      <c r="P1322" s="15"/>
      <c r="Q1322" s="13"/>
      <c r="R1322" s="13"/>
      <c r="S1322" s="13"/>
      <c r="T1322" s="16" t="s">
        <v>3</v>
      </c>
      <c r="U1322" s="13"/>
      <c r="V1322" s="13"/>
      <c r="W1322" s="13"/>
    </row>
    <row r="1323" spans="6:25" s="69" customFormat="1" ht="16.5" customHeight="1" outlineLevel="1" x14ac:dyDescent="0.3">
      <c r="F1323" s="70"/>
      <c r="G1323" s="71"/>
      <c r="H1323" s="72"/>
      <c r="I1323" s="72" t="s">
        <v>835</v>
      </c>
      <c r="J1323" s="71"/>
      <c r="K1323" s="73"/>
      <c r="L1323" s="74"/>
      <c r="M1323" s="73"/>
      <c r="N1323" s="74"/>
      <c r="O1323" s="75">
        <f>SUBTOTAL(9,O1324:O1408)</f>
        <v>117231.58199999999</v>
      </c>
      <c r="P1323" s="76"/>
      <c r="Q1323" s="75">
        <f>SUBTOTAL(9,Q1324:Q1408)</f>
        <v>0</v>
      </c>
      <c r="R1323" s="74"/>
      <c r="S1323" s="75">
        <f>SUBTOTAL(9,S1324:S1408)</f>
        <v>0</v>
      </c>
      <c r="T1323" s="77"/>
      <c r="U1323" s="75">
        <f>SUBTOTAL(9,U1324:U1408)</f>
        <v>24618.63222</v>
      </c>
      <c r="V1323" s="75">
        <f>SUBTOTAL(9,V1324:V1408)</f>
        <v>141850.21421999999</v>
      </c>
      <c r="W1323" s="78"/>
      <c r="Y1323" s="75">
        <f>SUBTOTAL(9,Y1324:Y1408)</f>
        <v>8</v>
      </c>
    </row>
    <row r="1324" spans="6:25" s="38" customFormat="1" ht="12" outlineLevel="2" x14ac:dyDescent="0.3">
      <c r="F1324" s="30">
        <v>212</v>
      </c>
      <c r="G1324" s="31" t="s">
        <v>0</v>
      </c>
      <c r="H1324" s="32" t="s">
        <v>264</v>
      </c>
      <c r="I1324" s="33" t="s">
        <v>1231</v>
      </c>
      <c r="J1324" s="31" t="s">
        <v>9</v>
      </c>
      <c r="K1324" s="34">
        <v>85.94</v>
      </c>
      <c r="L1324" s="35">
        <v>0</v>
      </c>
      <c r="M1324" s="34">
        <v>85.94</v>
      </c>
      <c r="N1324" s="36">
        <v>54.3</v>
      </c>
      <c r="O1324" s="37">
        <f>M1324*N1324</f>
        <v>4666.5419999999995</v>
      </c>
      <c r="P1324" s="37">
        <v>0</v>
      </c>
      <c r="Q1324" s="37">
        <f>M1324*P1324</f>
        <v>0</v>
      </c>
      <c r="R1324" s="37"/>
      <c r="S1324" s="37">
        <f>M1324*R1324</f>
        <v>0</v>
      </c>
      <c r="T1324" s="37">
        <v>21</v>
      </c>
      <c r="U1324" s="37">
        <f>O1324*T1324/100</f>
        <v>979.97381999999982</v>
      </c>
      <c r="V1324" s="37">
        <f>U1324+O1324</f>
        <v>5646.5158199999996</v>
      </c>
      <c r="W1324" s="37"/>
      <c r="X1324" s="37"/>
      <c r="Y1324" s="37">
        <v>1</v>
      </c>
    </row>
    <row r="1325" spans="6:25" s="38" customFormat="1" ht="12" outlineLevel="2" x14ac:dyDescent="0.3">
      <c r="F1325" s="39"/>
      <c r="G1325" s="40"/>
      <c r="H1325" s="191" t="s">
        <v>230</v>
      </c>
      <c r="I1325" s="203"/>
      <c r="J1325" s="203"/>
      <c r="K1325" s="203"/>
      <c r="L1325" s="203"/>
      <c r="M1325" s="203"/>
      <c r="N1325" s="203"/>
      <c r="O1325" s="203"/>
      <c r="P1325" s="42"/>
      <c r="Q1325" s="43"/>
      <c r="R1325" s="42"/>
      <c r="S1325" s="43"/>
      <c r="T1325" s="44"/>
      <c r="U1325" s="44"/>
      <c r="V1325" s="44"/>
      <c r="W1325" s="45"/>
    </row>
    <row r="1326" spans="6:25" s="38" customFormat="1" ht="6" customHeight="1" outlineLevel="2" x14ac:dyDescent="0.3">
      <c r="F1326" s="39"/>
      <c r="G1326" s="40"/>
      <c r="H1326" s="41"/>
      <c r="I1326" s="46"/>
      <c r="J1326" s="46"/>
      <c r="K1326" s="46"/>
      <c r="L1326" s="46"/>
      <c r="M1326" s="46"/>
      <c r="N1326" s="46"/>
      <c r="O1326" s="46"/>
      <c r="P1326" s="42"/>
      <c r="Q1326" s="43"/>
      <c r="R1326" s="42"/>
      <c r="S1326" s="43"/>
      <c r="T1326" s="44"/>
      <c r="U1326" s="44"/>
      <c r="V1326" s="44"/>
      <c r="W1326" s="45"/>
    </row>
    <row r="1327" spans="6:25" s="47" customFormat="1" ht="10.5" outlineLevel="3" x14ac:dyDescent="0.25">
      <c r="F1327" s="48"/>
      <c r="G1327" s="49"/>
      <c r="H1327" s="50" t="str">
        <f t="shared" ref="H1327:H1334" si="14">IF(AND(H1326&lt;&gt;"Výkaz výměr:",I1326=""),"Výkaz výměr:","")</f>
        <v>Výkaz výměr:</v>
      </c>
      <c r="I1327" s="51" t="s">
        <v>439</v>
      </c>
      <c r="J1327" s="52"/>
      <c r="K1327" s="53"/>
      <c r="L1327" s="54"/>
      <c r="M1327" s="55"/>
      <c r="N1327" s="56"/>
      <c r="O1327" s="57"/>
      <c r="P1327" s="58"/>
      <c r="Q1327" s="56"/>
      <c r="R1327" s="56"/>
      <c r="S1327" s="56"/>
      <c r="T1327" s="59" t="s">
        <v>3</v>
      </c>
      <c r="U1327" s="56"/>
      <c r="V1327" s="56"/>
      <c r="W1327" s="60"/>
    </row>
    <row r="1328" spans="6:25" s="47" customFormat="1" ht="10.5" outlineLevel="3" x14ac:dyDescent="0.25">
      <c r="F1328" s="48"/>
      <c r="G1328" s="49"/>
      <c r="H1328" s="50" t="str">
        <f t="shared" si="14"/>
        <v/>
      </c>
      <c r="I1328" s="51" t="s">
        <v>432</v>
      </c>
      <c r="J1328" s="52"/>
      <c r="K1328" s="53"/>
      <c r="L1328" s="54"/>
      <c r="M1328" s="55"/>
      <c r="N1328" s="56"/>
      <c r="O1328" s="57"/>
      <c r="P1328" s="58"/>
      <c r="Q1328" s="56"/>
      <c r="R1328" s="56"/>
      <c r="S1328" s="56"/>
      <c r="T1328" s="59" t="s">
        <v>3</v>
      </c>
      <c r="U1328" s="56"/>
      <c r="V1328" s="56"/>
      <c r="W1328" s="60"/>
    </row>
    <row r="1329" spans="6:25" s="47" customFormat="1" ht="10.5" outlineLevel="3" x14ac:dyDescent="0.25">
      <c r="F1329" s="48"/>
      <c r="G1329" s="49"/>
      <c r="H1329" s="50" t="str">
        <f t="shared" si="14"/>
        <v/>
      </c>
      <c r="I1329" s="51" t="s">
        <v>527</v>
      </c>
      <c r="J1329" s="52"/>
      <c r="K1329" s="53"/>
      <c r="L1329" s="54"/>
      <c r="M1329" s="55"/>
      <c r="N1329" s="56"/>
      <c r="O1329" s="57"/>
      <c r="P1329" s="58"/>
      <c r="Q1329" s="56"/>
      <c r="R1329" s="56"/>
      <c r="S1329" s="56"/>
      <c r="T1329" s="59" t="s">
        <v>3</v>
      </c>
      <c r="U1329" s="56"/>
      <c r="V1329" s="56"/>
      <c r="W1329" s="60"/>
    </row>
    <row r="1330" spans="6:25" s="47" customFormat="1" ht="10.5" outlineLevel="3" x14ac:dyDescent="0.25">
      <c r="F1330" s="48"/>
      <c r="G1330" s="49"/>
      <c r="H1330" s="50" t="str">
        <f t="shared" si="14"/>
        <v/>
      </c>
      <c r="I1330" s="51" t="s">
        <v>740</v>
      </c>
      <c r="J1330" s="52"/>
      <c r="K1330" s="53"/>
      <c r="L1330" s="54"/>
      <c r="M1330" s="55"/>
      <c r="N1330" s="56"/>
      <c r="O1330" s="57"/>
      <c r="P1330" s="58"/>
      <c r="Q1330" s="56"/>
      <c r="R1330" s="56"/>
      <c r="S1330" s="56"/>
      <c r="T1330" s="59" t="s">
        <v>3</v>
      </c>
      <c r="U1330" s="56"/>
      <c r="V1330" s="56"/>
      <c r="W1330" s="60"/>
    </row>
    <row r="1331" spans="6:25" s="47" customFormat="1" ht="10.5" outlineLevel="3" x14ac:dyDescent="0.25">
      <c r="F1331" s="48"/>
      <c r="G1331" s="49"/>
      <c r="H1331" s="50" t="str">
        <f t="shared" si="14"/>
        <v/>
      </c>
      <c r="I1331" s="51" t="s">
        <v>1022</v>
      </c>
      <c r="J1331" s="52"/>
      <c r="K1331" s="53"/>
      <c r="L1331" s="54"/>
      <c r="M1331" s="55"/>
      <c r="N1331" s="56"/>
      <c r="O1331" s="57"/>
      <c r="P1331" s="58"/>
      <c r="Q1331" s="56"/>
      <c r="R1331" s="56"/>
      <c r="S1331" s="56"/>
      <c r="T1331" s="59" t="s">
        <v>3</v>
      </c>
      <c r="U1331" s="56"/>
      <c r="V1331" s="56"/>
      <c r="W1331" s="60"/>
    </row>
    <row r="1332" spans="6:25" s="47" customFormat="1" ht="10.5" outlineLevel="3" x14ac:dyDescent="0.25">
      <c r="F1332" s="48"/>
      <c r="G1332" s="49"/>
      <c r="H1332" s="50" t="str">
        <f t="shared" si="14"/>
        <v/>
      </c>
      <c r="I1332" s="51" t="s">
        <v>741</v>
      </c>
      <c r="J1332" s="52"/>
      <c r="K1332" s="53"/>
      <c r="L1332" s="54"/>
      <c r="M1332" s="55"/>
      <c r="N1332" s="56"/>
      <c r="O1332" s="57"/>
      <c r="P1332" s="58"/>
      <c r="Q1332" s="56"/>
      <c r="R1332" s="56"/>
      <c r="S1332" s="56"/>
      <c r="T1332" s="59" t="s">
        <v>3</v>
      </c>
      <c r="U1332" s="56"/>
      <c r="V1332" s="56"/>
      <c r="W1332" s="60"/>
    </row>
    <row r="1333" spans="6:25" s="47" customFormat="1" ht="10.5" outlineLevel="3" x14ac:dyDescent="0.25">
      <c r="F1333" s="48"/>
      <c r="G1333" s="49"/>
      <c r="H1333" s="50" t="str">
        <f t="shared" si="14"/>
        <v/>
      </c>
      <c r="I1333" s="51" t="s">
        <v>893</v>
      </c>
      <c r="J1333" s="52"/>
      <c r="K1333" s="53"/>
      <c r="L1333" s="54"/>
      <c r="M1333" s="55">
        <v>107.425</v>
      </c>
      <c r="N1333" s="56"/>
      <c r="O1333" s="57"/>
      <c r="P1333" s="58"/>
      <c r="Q1333" s="56"/>
      <c r="R1333" s="56"/>
      <c r="S1333" s="56"/>
      <c r="T1333" s="59" t="s">
        <v>3</v>
      </c>
      <c r="U1333" s="56"/>
      <c r="V1333" s="56"/>
      <c r="W1333" s="60"/>
    </row>
    <row r="1334" spans="6:25" s="47" customFormat="1" ht="10.5" outlineLevel="3" x14ac:dyDescent="0.25">
      <c r="F1334" s="48"/>
      <c r="G1334" s="49"/>
      <c r="H1334" s="50" t="str">
        <f t="shared" si="14"/>
        <v/>
      </c>
      <c r="I1334" s="51" t="s">
        <v>1117</v>
      </c>
      <c r="J1334" s="52"/>
      <c r="K1334" s="53"/>
      <c r="L1334" s="54"/>
      <c r="M1334" s="55">
        <v>-21.484999999999999</v>
      </c>
      <c r="N1334" s="56"/>
      <c r="O1334" s="57"/>
      <c r="P1334" s="58"/>
      <c r="Q1334" s="56"/>
      <c r="R1334" s="56"/>
      <c r="S1334" s="56"/>
      <c r="T1334" s="59" t="s">
        <v>3</v>
      </c>
      <c r="U1334" s="56"/>
      <c r="V1334" s="56"/>
      <c r="W1334" s="60"/>
    </row>
    <row r="1335" spans="6:25" s="38" customFormat="1" ht="12" outlineLevel="2" x14ac:dyDescent="0.3">
      <c r="F1335" s="30">
        <v>213</v>
      </c>
      <c r="G1335" s="31" t="s">
        <v>0</v>
      </c>
      <c r="H1335" s="32" t="s">
        <v>260</v>
      </c>
      <c r="I1335" s="33" t="s">
        <v>1224</v>
      </c>
      <c r="J1335" s="31" t="s">
        <v>9</v>
      </c>
      <c r="K1335" s="34">
        <v>74.66</v>
      </c>
      <c r="L1335" s="35">
        <v>0</v>
      </c>
      <c r="M1335" s="34">
        <v>74.66</v>
      </c>
      <c r="N1335" s="36">
        <v>72.400000000000006</v>
      </c>
      <c r="O1335" s="37">
        <f>M1335*N1335</f>
        <v>5405.384</v>
      </c>
      <c r="P1335" s="37">
        <v>0</v>
      </c>
      <c r="Q1335" s="37">
        <f>M1335*P1335</f>
        <v>0</v>
      </c>
      <c r="R1335" s="37"/>
      <c r="S1335" s="37">
        <f>M1335*R1335</f>
        <v>0</v>
      </c>
      <c r="T1335" s="37">
        <v>21</v>
      </c>
      <c r="U1335" s="37">
        <f>O1335*T1335/100</f>
        <v>1135.1306400000001</v>
      </c>
      <c r="V1335" s="37">
        <f>U1335+O1335</f>
        <v>6540.5146400000003</v>
      </c>
      <c r="W1335" s="37"/>
      <c r="X1335" s="37"/>
      <c r="Y1335" s="37">
        <v>1</v>
      </c>
    </row>
    <row r="1336" spans="6:25" s="38" customFormat="1" ht="12" outlineLevel="2" x14ac:dyDescent="0.3">
      <c r="F1336" s="39"/>
      <c r="G1336" s="40"/>
      <c r="H1336" s="191" t="s">
        <v>230</v>
      </c>
      <c r="I1336" s="203"/>
      <c r="J1336" s="203"/>
      <c r="K1336" s="203"/>
      <c r="L1336" s="203"/>
      <c r="M1336" s="203"/>
      <c r="N1336" s="203"/>
      <c r="O1336" s="203"/>
      <c r="P1336" s="42"/>
      <c r="Q1336" s="43"/>
      <c r="R1336" s="42"/>
      <c r="S1336" s="43"/>
      <c r="T1336" s="44"/>
      <c r="U1336" s="44"/>
      <c r="V1336" s="44"/>
      <c r="W1336" s="45"/>
    </row>
    <row r="1337" spans="6:25" s="38" customFormat="1" ht="6" customHeight="1" outlineLevel="2" x14ac:dyDescent="0.3">
      <c r="F1337" s="39"/>
      <c r="G1337" s="40"/>
      <c r="H1337" s="41"/>
      <c r="I1337" s="46"/>
      <c r="J1337" s="46"/>
      <c r="K1337" s="46"/>
      <c r="L1337" s="46"/>
      <c r="M1337" s="46"/>
      <c r="N1337" s="46"/>
      <c r="O1337" s="46"/>
      <c r="P1337" s="42"/>
      <c r="Q1337" s="43"/>
      <c r="R1337" s="42"/>
      <c r="S1337" s="43"/>
      <c r="T1337" s="44"/>
      <c r="U1337" s="44"/>
      <c r="V1337" s="44"/>
      <c r="W1337" s="45"/>
    </row>
    <row r="1338" spans="6:25" s="47" customFormat="1" ht="10.5" outlineLevel="3" x14ac:dyDescent="0.25">
      <c r="F1338" s="48"/>
      <c r="G1338" s="49"/>
      <c r="H1338" s="50" t="str">
        <f t="shared" ref="H1338:H1346" si="15">IF(AND(H1337&lt;&gt;"Výkaz výměr:",I1337=""),"Výkaz výměr:","")</f>
        <v>Výkaz výměr:</v>
      </c>
      <c r="I1338" s="51" t="s">
        <v>937</v>
      </c>
      <c r="J1338" s="52"/>
      <c r="K1338" s="53"/>
      <c r="L1338" s="54"/>
      <c r="M1338" s="55"/>
      <c r="N1338" s="56"/>
      <c r="O1338" s="57"/>
      <c r="P1338" s="58"/>
      <c r="Q1338" s="56"/>
      <c r="R1338" s="56"/>
      <c r="S1338" s="56"/>
      <c r="T1338" s="59" t="s">
        <v>3</v>
      </c>
      <c r="U1338" s="56"/>
      <c r="V1338" s="56"/>
      <c r="W1338" s="60"/>
    </row>
    <row r="1339" spans="6:25" s="47" customFormat="1" ht="10.5" outlineLevel="3" x14ac:dyDescent="0.25">
      <c r="F1339" s="48"/>
      <c r="G1339" s="49"/>
      <c r="H1339" s="50" t="str">
        <f t="shared" si="15"/>
        <v/>
      </c>
      <c r="I1339" s="51" t="s">
        <v>439</v>
      </c>
      <c r="J1339" s="52"/>
      <c r="K1339" s="53"/>
      <c r="L1339" s="54"/>
      <c r="M1339" s="55"/>
      <c r="N1339" s="56"/>
      <c r="O1339" s="57"/>
      <c r="P1339" s="58"/>
      <c r="Q1339" s="56"/>
      <c r="R1339" s="56"/>
      <c r="S1339" s="56"/>
      <c r="T1339" s="59" t="s">
        <v>3</v>
      </c>
      <c r="U1339" s="56"/>
      <c r="V1339" s="56"/>
      <c r="W1339" s="60"/>
    </row>
    <row r="1340" spans="6:25" s="47" customFormat="1" ht="10.5" outlineLevel="3" x14ac:dyDescent="0.25">
      <c r="F1340" s="48"/>
      <c r="G1340" s="49"/>
      <c r="H1340" s="50" t="str">
        <f t="shared" si="15"/>
        <v/>
      </c>
      <c r="I1340" s="51" t="s">
        <v>432</v>
      </c>
      <c r="J1340" s="52"/>
      <c r="K1340" s="53"/>
      <c r="L1340" s="54"/>
      <c r="M1340" s="55"/>
      <c r="N1340" s="56"/>
      <c r="O1340" s="57"/>
      <c r="P1340" s="58"/>
      <c r="Q1340" s="56"/>
      <c r="R1340" s="56"/>
      <c r="S1340" s="56"/>
      <c r="T1340" s="59" t="s">
        <v>3</v>
      </c>
      <c r="U1340" s="56"/>
      <c r="V1340" s="56"/>
      <c r="W1340" s="60"/>
    </row>
    <row r="1341" spans="6:25" s="47" customFormat="1" ht="10.5" outlineLevel="3" x14ac:dyDescent="0.25">
      <c r="F1341" s="48"/>
      <c r="G1341" s="49"/>
      <c r="H1341" s="50" t="str">
        <f t="shared" si="15"/>
        <v/>
      </c>
      <c r="I1341" s="51" t="s">
        <v>527</v>
      </c>
      <c r="J1341" s="52"/>
      <c r="K1341" s="53"/>
      <c r="L1341" s="54"/>
      <c r="M1341" s="55"/>
      <c r="N1341" s="56"/>
      <c r="O1341" s="57"/>
      <c r="P1341" s="58"/>
      <c r="Q1341" s="56"/>
      <c r="R1341" s="56"/>
      <c r="S1341" s="56"/>
      <c r="T1341" s="59" t="s">
        <v>3</v>
      </c>
      <c r="U1341" s="56"/>
      <c r="V1341" s="56"/>
      <c r="W1341" s="60"/>
    </row>
    <row r="1342" spans="6:25" s="47" customFormat="1" ht="10.5" outlineLevel="3" x14ac:dyDescent="0.25">
      <c r="F1342" s="48"/>
      <c r="G1342" s="49"/>
      <c r="H1342" s="50" t="str">
        <f t="shared" si="15"/>
        <v/>
      </c>
      <c r="I1342" s="51" t="s">
        <v>740</v>
      </c>
      <c r="J1342" s="52"/>
      <c r="K1342" s="53"/>
      <c r="L1342" s="54"/>
      <c r="M1342" s="55"/>
      <c r="N1342" s="56"/>
      <c r="O1342" s="57"/>
      <c r="P1342" s="58"/>
      <c r="Q1342" s="56"/>
      <c r="R1342" s="56"/>
      <c r="S1342" s="56"/>
      <c r="T1342" s="59" t="s">
        <v>3</v>
      </c>
      <c r="U1342" s="56"/>
      <c r="V1342" s="56"/>
      <c r="W1342" s="60"/>
    </row>
    <row r="1343" spans="6:25" s="47" customFormat="1" ht="10.5" outlineLevel="3" x14ac:dyDescent="0.25">
      <c r="F1343" s="48"/>
      <c r="G1343" s="49"/>
      <c r="H1343" s="50" t="str">
        <f t="shared" si="15"/>
        <v/>
      </c>
      <c r="I1343" s="51" t="s">
        <v>1022</v>
      </c>
      <c r="J1343" s="52"/>
      <c r="K1343" s="53"/>
      <c r="L1343" s="54"/>
      <c r="M1343" s="55"/>
      <c r="N1343" s="56"/>
      <c r="O1343" s="57"/>
      <c r="P1343" s="58"/>
      <c r="Q1343" s="56"/>
      <c r="R1343" s="56"/>
      <c r="S1343" s="56"/>
      <c r="T1343" s="59" t="s">
        <v>3</v>
      </c>
      <c r="U1343" s="56"/>
      <c r="V1343" s="56"/>
      <c r="W1343" s="60"/>
    </row>
    <row r="1344" spans="6:25" s="47" customFormat="1" ht="10.5" outlineLevel="3" x14ac:dyDescent="0.25">
      <c r="F1344" s="48"/>
      <c r="G1344" s="49"/>
      <c r="H1344" s="50" t="str">
        <f t="shared" si="15"/>
        <v/>
      </c>
      <c r="I1344" s="51" t="s">
        <v>741</v>
      </c>
      <c r="J1344" s="52"/>
      <c r="K1344" s="53"/>
      <c r="L1344" s="54"/>
      <c r="M1344" s="55"/>
      <c r="N1344" s="56"/>
      <c r="O1344" s="57"/>
      <c r="P1344" s="58"/>
      <c r="Q1344" s="56"/>
      <c r="R1344" s="56"/>
      <c r="S1344" s="56"/>
      <c r="T1344" s="59" t="s">
        <v>3</v>
      </c>
      <c r="U1344" s="56"/>
      <c r="V1344" s="56"/>
      <c r="W1344" s="60"/>
    </row>
    <row r="1345" spans="6:25" s="47" customFormat="1" ht="10.5" outlineLevel="3" x14ac:dyDescent="0.25">
      <c r="F1345" s="48"/>
      <c r="G1345" s="49"/>
      <c r="H1345" s="50" t="str">
        <f t="shared" si="15"/>
        <v/>
      </c>
      <c r="I1345" s="51" t="s">
        <v>876</v>
      </c>
      <c r="J1345" s="52"/>
      <c r="K1345" s="53"/>
      <c r="L1345" s="54"/>
      <c r="M1345" s="55">
        <v>93.325000000000003</v>
      </c>
      <c r="N1345" s="56"/>
      <c r="O1345" s="57"/>
      <c r="P1345" s="58"/>
      <c r="Q1345" s="56"/>
      <c r="R1345" s="56"/>
      <c r="S1345" s="56"/>
      <c r="T1345" s="59" t="s">
        <v>3</v>
      </c>
      <c r="U1345" s="56"/>
      <c r="V1345" s="56"/>
      <c r="W1345" s="60"/>
    </row>
    <row r="1346" spans="6:25" s="47" customFormat="1" ht="10.5" outlineLevel="3" x14ac:dyDescent="0.25">
      <c r="F1346" s="48"/>
      <c r="G1346" s="49"/>
      <c r="H1346" s="50" t="str">
        <f t="shared" si="15"/>
        <v/>
      </c>
      <c r="I1346" s="51" t="s">
        <v>1113</v>
      </c>
      <c r="J1346" s="52"/>
      <c r="K1346" s="53"/>
      <c r="L1346" s="54"/>
      <c r="M1346" s="55">
        <v>-18.664999999999999</v>
      </c>
      <c r="N1346" s="56"/>
      <c r="O1346" s="57"/>
      <c r="P1346" s="58"/>
      <c r="Q1346" s="56"/>
      <c r="R1346" s="56"/>
      <c r="S1346" s="56"/>
      <c r="T1346" s="59" t="s">
        <v>3</v>
      </c>
      <c r="U1346" s="56"/>
      <c r="V1346" s="56"/>
      <c r="W1346" s="60"/>
    </row>
    <row r="1347" spans="6:25" s="38" customFormat="1" ht="12" outlineLevel="2" x14ac:dyDescent="0.3">
      <c r="F1347" s="30">
        <v>214</v>
      </c>
      <c r="G1347" s="31" t="s">
        <v>0</v>
      </c>
      <c r="H1347" s="32" t="s">
        <v>262</v>
      </c>
      <c r="I1347" s="33" t="s">
        <v>1236</v>
      </c>
      <c r="J1347" s="31" t="s">
        <v>9</v>
      </c>
      <c r="K1347" s="34">
        <v>570.41999999999996</v>
      </c>
      <c r="L1347" s="35">
        <v>0</v>
      </c>
      <c r="M1347" s="34">
        <v>570.41999999999996</v>
      </c>
      <c r="N1347" s="36">
        <v>17.2</v>
      </c>
      <c r="O1347" s="37">
        <f>M1347*N1347</f>
        <v>9811.2239999999983</v>
      </c>
      <c r="P1347" s="37">
        <v>0</v>
      </c>
      <c r="Q1347" s="37">
        <f>M1347*P1347</f>
        <v>0</v>
      </c>
      <c r="R1347" s="37"/>
      <c r="S1347" s="37">
        <f>M1347*R1347</f>
        <v>0</v>
      </c>
      <c r="T1347" s="37">
        <v>21</v>
      </c>
      <c r="U1347" s="37">
        <f>O1347*T1347/100</f>
        <v>2060.3570399999999</v>
      </c>
      <c r="V1347" s="37">
        <f>U1347+O1347</f>
        <v>11871.581039999997</v>
      </c>
      <c r="W1347" s="37" t="s">
        <v>1323</v>
      </c>
      <c r="X1347" s="37"/>
      <c r="Y1347" s="37">
        <v>1</v>
      </c>
    </row>
    <row r="1348" spans="6:25" s="38" customFormat="1" ht="12" outlineLevel="2" x14ac:dyDescent="0.3">
      <c r="F1348" s="39"/>
      <c r="G1348" s="40"/>
      <c r="H1348" s="191" t="s">
        <v>230</v>
      </c>
      <c r="I1348" s="203"/>
      <c r="J1348" s="203"/>
      <c r="K1348" s="203"/>
      <c r="L1348" s="203"/>
      <c r="M1348" s="203"/>
      <c r="N1348" s="203"/>
      <c r="O1348" s="203"/>
      <c r="P1348" s="42"/>
      <c r="Q1348" s="43"/>
      <c r="R1348" s="42"/>
      <c r="S1348" s="43"/>
      <c r="T1348" s="44"/>
      <c r="U1348" s="44"/>
      <c r="V1348" s="44"/>
      <c r="W1348" s="45"/>
    </row>
    <row r="1349" spans="6:25" s="38" customFormat="1" ht="6" customHeight="1" outlineLevel="2" x14ac:dyDescent="0.3">
      <c r="F1349" s="39"/>
      <c r="G1349" s="40"/>
      <c r="H1349" s="41"/>
      <c r="I1349" s="46"/>
      <c r="J1349" s="46"/>
      <c r="K1349" s="46"/>
      <c r="L1349" s="46"/>
      <c r="M1349" s="46"/>
      <c r="N1349" s="46"/>
      <c r="O1349" s="46"/>
      <c r="P1349" s="42"/>
      <c r="Q1349" s="43"/>
      <c r="R1349" s="42"/>
      <c r="S1349" s="43"/>
      <c r="T1349" s="44"/>
      <c r="U1349" s="44"/>
      <c r="V1349" s="44"/>
      <c r="W1349" s="45"/>
    </row>
    <row r="1350" spans="6:25" s="47" customFormat="1" ht="10.5" outlineLevel="3" x14ac:dyDescent="0.25">
      <c r="F1350" s="48"/>
      <c r="G1350" s="49"/>
      <c r="H1350" s="50" t="str">
        <f t="shared" ref="H1350:H1359" si="16">IF(AND(H1349&lt;&gt;"Výkaz výměr:",I1349=""),"Výkaz výměr:","")</f>
        <v>Výkaz výměr:</v>
      </c>
      <c r="I1350" s="51" t="s">
        <v>502</v>
      </c>
      <c r="J1350" s="52"/>
      <c r="K1350" s="53"/>
      <c r="L1350" s="54"/>
      <c r="M1350" s="55"/>
      <c r="N1350" s="56"/>
      <c r="O1350" s="57"/>
      <c r="P1350" s="58"/>
      <c r="Q1350" s="56"/>
      <c r="R1350" s="56"/>
      <c r="S1350" s="56"/>
      <c r="T1350" s="59" t="s">
        <v>3</v>
      </c>
      <c r="U1350" s="56"/>
      <c r="V1350" s="56"/>
      <c r="W1350" s="60"/>
    </row>
    <row r="1351" spans="6:25" s="47" customFormat="1" ht="10.5" outlineLevel="3" x14ac:dyDescent="0.25">
      <c r="F1351" s="48"/>
      <c r="G1351" s="49"/>
      <c r="H1351" s="50" t="str">
        <f t="shared" si="16"/>
        <v/>
      </c>
      <c r="I1351" s="51" t="s">
        <v>1105</v>
      </c>
      <c r="J1351" s="52"/>
      <c r="K1351" s="53"/>
      <c r="L1351" s="54"/>
      <c r="M1351" s="55"/>
      <c r="N1351" s="56"/>
      <c r="O1351" s="57"/>
      <c r="P1351" s="58"/>
      <c r="Q1351" s="56"/>
      <c r="R1351" s="56"/>
      <c r="S1351" s="56"/>
      <c r="T1351" s="59" t="s">
        <v>3</v>
      </c>
      <c r="U1351" s="56"/>
      <c r="V1351" s="56"/>
      <c r="W1351" s="60"/>
    </row>
    <row r="1352" spans="6:25" s="47" customFormat="1" ht="10.5" outlineLevel="3" x14ac:dyDescent="0.25">
      <c r="F1352" s="48"/>
      <c r="G1352" s="49"/>
      <c r="H1352" s="50" t="str">
        <f t="shared" si="16"/>
        <v/>
      </c>
      <c r="I1352" s="51" t="s">
        <v>614</v>
      </c>
      <c r="J1352" s="52"/>
      <c r="K1352" s="53"/>
      <c r="L1352" s="54"/>
      <c r="M1352" s="55"/>
      <c r="N1352" s="56"/>
      <c r="O1352" s="57"/>
      <c r="P1352" s="58"/>
      <c r="Q1352" s="56"/>
      <c r="R1352" s="56"/>
      <c r="S1352" s="56"/>
      <c r="T1352" s="59" t="s">
        <v>3</v>
      </c>
      <c r="U1352" s="56"/>
      <c r="V1352" s="56"/>
      <c r="W1352" s="60"/>
    </row>
    <row r="1353" spans="6:25" s="47" customFormat="1" ht="10.5" outlineLevel="3" x14ac:dyDescent="0.25">
      <c r="F1353" s="48"/>
      <c r="G1353" s="49"/>
      <c r="H1353" s="50" t="str">
        <f t="shared" si="16"/>
        <v/>
      </c>
      <c r="I1353" s="51" t="s">
        <v>572</v>
      </c>
      <c r="J1353" s="52"/>
      <c r="K1353" s="53"/>
      <c r="L1353" s="54"/>
      <c r="M1353" s="55"/>
      <c r="N1353" s="56"/>
      <c r="O1353" s="57"/>
      <c r="P1353" s="58"/>
      <c r="Q1353" s="56"/>
      <c r="R1353" s="56"/>
      <c r="S1353" s="56"/>
      <c r="T1353" s="59" t="s">
        <v>3</v>
      </c>
      <c r="U1353" s="56"/>
      <c r="V1353" s="56"/>
      <c r="W1353" s="60"/>
    </row>
    <row r="1354" spans="6:25" s="47" customFormat="1" ht="10.5" outlineLevel="3" x14ac:dyDescent="0.25">
      <c r="F1354" s="48"/>
      <c r="G1354" s="49"/>
      <c r="H1354" s="50" t="str">
        <f t="shared" si="16"/>
        <v/>
      </c>
      <c r="I1354" s="51" t="s">
        <v>822</v>
      </c>
      <c r="J1354" s="52"/>
      <c r="K1354" s="53"/>
      <c r="L1354" s="54"/>
      <c r="M1354" s="55"/>
      <c r="N1354" s="56"/>
      <c r="O1354" s="57"/>
      <c r="P1354" s="58"/>
      <c r="Q1354" s="56"/>
      <c r="R1354" s="56"/>
      <c r="S1354" s="56"/>
      <c r="T1354" s="59" t="s">
        <v>3</v>
      </c>
      <c r="U1354" s="56"/>
      <c r="V1354" s="56"/>
      <c r="W1354" s="60"/>
    </row>
    <row r="1355" spans="6:25" s="47" customFormat="1" ht="10.5" outlineLevel="3" x14ac:dyDescent="0.25">
      <c r="F1355" s="48"/>
      <c r="G1355" s="49"/>
      <c r="H1355" s="50" t="str">
        <f t="shared" si="16"/>
        <v/>
      </c>
      <c r="I1355" s="51" t="s">
        <v>969</v>
      </c>
      <c r="J1355" s="52"/>
      <c r="K1355" s="53"/>
      <c r="L1355" s="54"/>
      <c r="M1355" s="55"/>
      <c r="N1355" s="56"/>
      <c r="O1355" s="57"/>
      <c r="P1355" s="58"/>
      <c r="Q1355" s="56"/>
      <c r="R1355" s="56"/>
      <c r="S1355" s="56"/>
      <c r="T1355" s="59" t="s">
        <v>3</v>
      </c>
      <c r="U1355" s="56"/>
      <c r="V1355" s="56"/>
      <c r="W1355" s="60"/>
    </row>
    <row r="1356" spans="6:25" s="47" customFormat="1" ht="10.5" outlineLevel="3" x14ac:dyDescent="0.25">
      <c r="F1356" s="48"/>
      <c r="G1356" s="49"/>
      <c r="H1356" s="50" t="str">
        <f t="shared" si="16"/>
        <v/>
      </c>
      <c r="I1356" s="51" t="s">
        <v>1259</v>
      </c>
      <c r="J1356" s="52"/>
      <c r="K1356" s="53"/>
      <c r="L1356" s="54"/>
      <c r="M1356" s="55"/>
      <c r="N1356" s="56"/>
      <c r="O1356" s="57"/>
      <c r="P1356" s="58"/>
      <c r="Q1356" s="56"/>
      <c r="R1356" s="56"/>
      <c r="S1356" s="56"/>
      <c r="T1356" s="59" t="s">
        <v>3</v>
      </c>
      <c r="U1356" s="56"/>
      <c r="V1356" s="56"/>
      <c r="W1356" s="60"/>
    </row>
    <row r="1357" spans="6:25" s="47" customFormat="1" ht="10.5" outlineLevel="3" x14ac:dyDescent="0.25">
      <c r="F1357" s="48"/>
      <c r="G1357" s="49"/>
      <c r="H1357" s="50" t="str">
        <f t="shared" si="16"/>
        <v/>
      </c>
      <c r="I1357" s="51" t="s">
        <v>955</v>
      </c>
      <c r="J1357" s="52"/>
      <c r="K1357" s="53"/>
      <c r="L1357" s="54"/>
      <c r="M1357" s="55"/>
      <c r="N1357" s="56"/>
      <c r="O1357" s="57"/>
      <c r="P1357" s="58"/>
      <c r="Q1357" s="56"/>
      <c r="R1357" s="56"/>
      <c r="S1357" s="56"/>
      <c r="T1357" s="59" t="s">
        <v>3</v>
      </c>
      <c r="U1357" s="56"/>
      <c r="V1357" s="56"/>
      <c r="W1357" s="60"/>
    </row>
    <row r="1358" spans="6:25" s="47" customFormat="1" ht="10.5" outlineLevel="3" x14ac:dyDescent="0.25">
      <c r="F1358" s="48"/>
      <c r="G1358" s="49"/>
      <c r="H1358" s="50" t="str">
        <f t="shared" si="16"/>
        <v/>
      </c>
      <c r="I1358" s="51" t="s">
        <v>910</v>
      </c>
      <c r="J1358" s="52"/>
      <c r="K1358" s="53"/>
      <c r="L1358" s="54"/>
      <c r="M1358" s="55">
        <v>713.02499999999998</v>
      </c>
      <c r="N1358" s="56"/>
      <c r="O1358" s="57"/>
      <c r="P1358" s="58"/>
      <c r="Q1358" s="56"/>
      <c r="R1358" s="56"/>
      <c r="S1358" s="56"/>
      <c r="T1358" s="59" t="s">
        <v>3</v>
      </c>
      <c r="U1358" s="56"/>
      <c r="V1358" s="56"/>
      <c r="W1358" s="60"/>
    </row>
    <row r="1359" spans="6:25" s="47" customFormat="1" ht="10.5" outlineLevel="3" x14ac:dyDescent="0.25">
      <c r="F1359" s="48"/>
      <c r="G1359" s="49"/>
      <c r="H1359" s="50" t="str">
        <f t="shared" si="16"/>
        <v/>
      </c>
      <c r="I1359" s="51" t="s">
        <v>1148</v>
      </c>
      <c r="J1359" s="52"/>
      <c r="K1359" s="53"/>
      <c r="L1359" s="54"/>
      <c r="M1359" s="55">
        <v>-142.60499999999999</v>
      </c>
      <c r="N1359" s="56"/>
      <c r="O1359" s="57"/>
      <c r="P1359" s="58"/>
      <c r="Q1359" s="56"/>
      <c r="R1359" s="56"/>
      <c r="S1359" s="56"/>
      <c r="T1359" s="59" t="s">
        <v>3</v>
      </c>
      <c r="U1359" s="56"/>
      <c r="V1359" s="56"/>
      <c r="W1359" s="60"/>
    </row>
    <row r="1360" spans="6:25" s="38" customFormat="1" ht="12" outlineLevel="2" x14ac:dyDescent="0.3">
      <c r="F1360" s="30">
        <v>215</v>
      </c>
      <c r="G1360" s="31" t="s">
        <v>0</v>
      </c>
      <c r="H1360" s="32" t="s">
        <v>264</v>
      </c>
      <c r="I1360" s="33" t="s">
        <v>1231</v>
      </c>
      <c r="J1360" s="31" t="s">
        <v>9</v>
      </c>
      <c r="K1360" s="34">
        <v>208.096</v>
      </c>
      <c r="L1360" s="35">
        <v>0</v>
      </c>
      <c r="M1360" s="34">
        <v>208.096</v>
      </c>
      <c r="N1360" s="36">
        <v>54.3</v>
      </c>
      <c r="O1360" s="37">
        <f>M1360*N1360</f>
        <v>11299.612799999999</v>
      </c>
      <c r="P1360" s="37">
        <v>0</v>
      </c>
      <c r="Q1360" s="37">
        <f>M1360*P1360</f>
        <v>0</v>
      </c>
      <c r="R1360" s="37"/>
      <c r="S1360" s="37">
        <f>M1360*R1360</f>
        <v>0</v>
      </c>
      <c r="T1360" s="37">
        <v>21</v>
      </c>
      <c r="U1360" s="37">
        <f>O1360*T1360/100</f>
        <v>2372.9186879999997</v>
      </c>
      <c r="V1360" s="37">
        <f>U1360+O1360</f>
        <v>13672.531487999999</v>
      </c>
      <c r="W1360" s="37"/>
      <c r="X1360" s="37"/>
      <c r="Y1360" s="37">
        <v>1</v>
      </c>
    </row>
    <row r="1361" spans="6:25" s="38" customFormat="1" ht="12" outlineLevel="2" x14ac:dyDescent="0.3">
      <c r="F1361" s="39"/>
      <c r="G1361" s="40"/>
      <c r="H1361" s="191" t="s">
        <v>230</v>
      </c>
      <c r="I1361" s="203"/>
      <c r="J1361" s="203"/>
      <c r="K1361" s="203"/>
      <c r="L1361" s="203"/>
      <c r="M1361" s="203"/>
      <c r="N1361" s="203"/>
      <c r="O1361" s="203"/>
      <c r="P1361" s="42"/>
      <c r="Q1361" s="43"/>
      <c r="R1361" s="42"/>
      <c r="S1361" s="43"/>
      <c r="T1361" s="44"/>
      <c r="U1361" s="44"/>
      <c r="V1361" s="44"/>
      <c r="W1361" s="45"/>
    </row>
    <row r="1362" spans="6:25" s="38" customFormat="1" ht="6" customHeight="1" outlineLevel="2" x14ac:dyDescent="0.3">
      <c r="F1362" s="39"/>
      <c r="G1362" s="40"/>
      <c r="H1362" s="41"/>
      <c r="I1362" s="46"/>
      <c r="J1362" s="46"/>
      <c r="K1362" s="46"/>
      <c r="L1362" s="46"/>
      <c r="M1362" s="46"/>
      <c r="N1362" s="46"/>
      <c r="O1362" s="46"/>
      <c r="P1362" s="42"/>
      <c r="Q1362" s="43"/>
      <c r="R1362" s="42"/>
      <c r="S1362" s="43"/>
      <c r="T1362" s="44"/>
      <c r="U1362" s="44"/>
      <c r="V1362" s="44"/>
      <c r="W1362" s="45"/>
    </row>
    <row r="1363" spans="6:25" s="47" customFormat="1" ht="10.5" outlineLevel="3" x14ac:dyDescent="0.25">
      <c r="F1363" s="48"/>
      <c r="G1363" s="49"/>
      <c r="H1363" s="50" t="str">
        <f t="shared" ref="H1363:H1370" si="17">IF(AND(H1362&lt;&gt;"Výkaz výměr:",I1362=""),"Výkaz výměr:","")</f>
        <v>Výkaz výměr:</v>
      </c>
      <c r="I1363" s="51" t="s">
        <v>966</v>
      </c>
      <c r="J1363" s="52"/>
      <c r="K1363" s="53"/>
      <c r="L1363" s="54"/>
      <c r="M1363" s="55"/>
      <c r="N1363" s="56"/>
      <c r="O1363" s="57"/>
      <c r="P1363" s="58"/>
      <c r="Q1363" s="56"/>
      <c r="R1363" s="56"/>
      <c r="S1363" s="56"/>
      <c r="T1363" s="59" t="s">
        <v>3</v>
      </c>
      <c r="U1363" s="56"/>
      <c r="V1363" s="56"/>
      <c r="W1363" s="60"/>
    </row>
    <row r="1364" spans="6:25" s="47" customFormat="1" ht="10.5" outlineLevel="3" x14ac:dyDescent="0.25">
      <c r="F1364" s="48"/>
      <c r="G1364" s="49"/>
      <c r="H1364" s="50" t="str">
        <f t="shared" si="17"/>
        <v/>
      </c>
      <c r="I1364" s="51" t="s">
        <v>435</v>
      </c>
      <c r="J1364" s="52"/>
      <c r="K1364" s="53"/>
      <c r="L1364" s="54"/>
      <c r="M1364" s="55"/>
      <c r="N1364" s="56"/>
      <c r="O1364" s="57"/>
      <c r="P1364" s="58"/>
      <c r="Q1364" s="56"/>
      <c r="R1364" s="56"/>
      <c r="S1364" s="56"/>
      <c r="T1364" s="59" t="s">
        <v>3</v>
      </c>
      <c r="U1364" s="56"/>
      <c r="V1364" s="56"/>
      <c r="W1364" s="60"/>
    </row>
    <row r="1365" spans="6:25" s="47" customFormat="1" ht="10.5" outlineLevel="3" x14ac:dyDescent="0.25">
      <c r="F1365" s="48"/>
      <c r="G1365" s="49"/>
      <c r="H1365" s="50" t="str">
        <f t="shared" si="17"/>
        <v/>
      </c>
      <c r="I1365" s="51" t="s">
        <v>527</v>
      </c>
      <c r="J1365" s="52"/>
      <c r="K1365" s="53"/>
      <c r="L1365" s="54"/>
      <c r="M1365" s="55"/>
      <c r="N1365" s="56"/>
      <c r="O1365" s="57"/>
      <c r="P1365" s="58"/>
      <c r="Q1365" s="56"/>
      <c r="R1365" s="56"/>
      <c r="S1365" s="56"/>
      <c r="T1365" s="59" t="s">
        <v>3</v>
      </c>
      <c r="U1365" s="56"/>
      <c r="V1365" s="56"/>
      <c r="W1365" s="60"/>
    </row>
    <row r="1366" spans="6:25" s="47" customFormat="1" ht="10.5" outlineLevel="3" x14ac:dyDescent="0.25">
      <c r="F1366" s="48"/>
      <c r="G1366" s="49"/>
      <c r="H1366" s="50" t="str">
        <f t="shared" si="17"/>
        <v/>
      </c>
      <c r="I1366" s="51" t="s">
        <v>538</v>
      </c>
      <c r="J1366" s="52"/>
      <c r="K1366" s="53"/>
      <c r="L1366" s="54"/>
      <c r="M1366" s="55"/>
      <c r="N1366" s="56"/>
      <c r="O1366" s="57"/>
      <c r="P1366" s="58"/>
      <c r="Q1366" s="56"/>
      <c r="R1366" s="56"/>
      <c r="S1366" s="56"/>
      <c r="T1366" s="59" t="s">
        <v>3</v>
      </c>
      <c r="U1366" s="56"/>
      <c r="V1366" s="56"/>
      <c r="W1366" s="60"/>
    </row>
    <row r="1367" spans="6:25" s="47" customFormat="1" ht="10.5" outlineLevel="3" x14ac:dyDescent="0.25">
      <c r="F1367" s="48"/>
      <c r="G1367" s="49"/>
      <c r="H1367" s="50" t="str">
        <f t="shared" si="17"/>
        <v/>
      </c>
      <c r="I1367" s="51" t="s">
        <v>1037</v>
      </c>
      <c r="J1367" s="52"/>
      <c r="K1367" s="53"/>
      <c r="L1367" s="54"/>
      <c r="M1367" s="55"/>
      <c r="N1367" s="56"/>
      <c r="O1367" s="57"/>
      <c r="P1367" s="58"/>
      <c r="Q1367" s="56"/>
      <c r="R1367" s="56"/>
      <c r="S1367" s="56"/>
      <c r="T1367" s="59" t="s">
        <v>3</v>
      </c>
      <c r="U1367" s="56"/>
      <c r="V1367" s="56"/>
      <c r="W1367" s="60"/>
    </row>
    <row r="1368" spans="6:25" s="47" customFormat="1" ht="10.5" outlineLevel="3" x14ac:dyDescent="0.25">
      <c r="F1368" s="48"/>
      <c r="G1368" s="49"/>
      <c r="H1368" s="50" t="str">
        <f t="shared" si="17"/>
        <v/>
      </c>
      <c r="I1368" s="51" t="s">
        <v>539</v>
      </c>
      <c r="J1368" s="52"/>
      <c r="K1368" s="53"/>
      <c r="L1368" s="54"/>
      <c r="M1368" s="55"/>
      <c r="N1368" s="56"/>
      <c r="O1368" s="57"/>
      <c r="P1368" s="58"/>
      <c r="Q1368" s="56"/>
      <c r="R1368" s="56"/>
      <c r="S1368" s="56"/>
      <c r="T1368" s="59" t="s">
        <v>3</v>
      </c>
      <c r="U1368" s="56"/>
      <c r="V1368" s="56"/>
      <c r="W1368" s="60"/>
    </row>
    <row r="1369" spans="6:25" s="47" customFormat="1" ht="10.5" outlineLevel="3" x14ac:dyDescent="0.25">
      <c r="F1369" s="48"/>
      <c r="G1369" s="49"/>
      <c r="H1369" s="50" t="str">
        <f t="shared" si="17"/>
        <v/>
      </c>
      <c r="I1369" s="51" t="s">
        <v>848</v>
      </c>
      <c r="J1369" s="52"/>
      <c r="K1369" s="53"/>
      <c r="L1369" s="54"/>
      <c r="M1369" s="55">
        <v>260.12</v>
      </c>
      <c r="N1369" s="56"/>
      <c r="O1369" s="57"/>
      <c r="P1369" s="58"/>
      <c r="Q1369" s="56"/>
      <c r="R1369" s="56"/>
      <c r="S1369" s="56"/>
      <c r="T1369" s="59" t="s">
        <v>3</v>
      </c>
      <c r="U1369" s="56"/>
      <c r="V1369" s="56"/>
      <c r="W1369" s="60"/>
    </row>
    <row r="1370" spans="6:25" s="47" customFormat="1" ht="10.5" outlineLevel="3" x14ac:dyDescent="0.25">
      <c r="F1370" s="48"/>
      <c r="G1370" s="49"/>
      <c r="H1370" s="50" t="str">
        <f t="shared" si="17"/>
        <v/>
      </c>
      <c r="I1370" s="51" t="s">
        <v>1125</v>
      </c>
      <c r="J1370" s="52"/>
      <c r="K1370" s="53"/>
      <c r="L1370" s="54"/>
      <c r="M1370" s="55">
        <v>-52.024000000000001</v>
      </c>
      <c r="N1370" s="56"/>
      <c r="O1370" s="57"/>
      <c r="P1370" s="58"/>
      <c r="Q1370" s="56"/>
      <c r="R1370" s="56"/>
      <c r="S1370" s="56"/>
      <c r="T1370" s="59" t="s">
        <v>3</v>
      </c>
      <c r="U1370" s="56"/>
      <c r="V1370" s="56"/>
      <c r="W1370" s="60"/>
    </row>
    <row r="1371" spans="6:25" s="38" customFormat="1" ht="12" outlineLevel="2" x14ac:dyDescent="0.3">
      <c r="F1371" s="30">
        <v>216</v>
      </c>
      <c r="G1371" s="31" t="s">
        <v>0</v>
      </c>
      <c r="H1371" s="32" t="s">
        <v>260</v>
      </c>
      <c r="I1371" s="33" t="s">
        <v>1224</v>
      </c>
      <c r="J1371" s="31" t="s">
        <v>9</v>
      </c>
      <c r="K1371" s="34">
        <v>208.096</v>
      </c>
      <c r="L1371" s="35">
        <v>0</v>
      </c>
      <c r="M1371" s="34">
        <v>208.096</v>
      </c>
      <c r="N1371" s="36">
        <v>72.400000000000006</v>
      </c>
      <c r="O1371" s="37">
        <f>M1371*N1371</f>
        <v>15066.150400000002</v>
      </c>
      <c r="P1371" s="37">
        <v>0</v>
      </c>
      <c r="Q1371" s="37">
        <f>M1371*P1371</f>
        <v>0</v>
      </c>
      <c r="R1371" s="37"/>
      <c r="S1371" s="37">
        <f>M1371*R1371</f>
        <v>0</v>
      </c>
      <c r="T1371" s="37">
        <v>21</v>
      </c>
      <c r="U1371" s="37">
        <f>O1371*T1371/100</f>
        <v>3163.8915840000009</v>
      </c>
      <c r="V1371" s="37">
        <f>U1371+O1371</f>
        <v>18230.041984000003</v>
      </c>
      <c r="W1371" s="37"/>
      <c r="X1371" s="37"/>
      <c r="Y1371" s="37">
        <v>1</v>
      </c>
    </row>
    <row r="1372" spans="6:25" s="38" customFormat="1" ht="12" outlineLevel="2" x14ac:dyDescent="0.3">
      <c r="F1372" s="39"/>
      <c r="G1372" s="40"/>
      <c r="H1372" s="191" t="s">
        <v>230</v>
      </c>
      <c r="I1372" s="203"/>
      <c r="J1372" s="203"/>
      <c r="K1372" s="203"/>
      <c r="L1372" s="203"/>
      <c r="M1372" s="203"/>
      <c r="N1372" s="203"/>
      <c r="O1372" s="203"/>
      <c r="P1372" s="42"/>
      <c r="Q1372" s="43"/>
      <c r="R1372" s="42"/>
      <c r="S1372" s="43"/>
      <c r="T1372" s="44"/>
      <c r="U1372" s="44"/>
      <c r="V1372" s="44"/>
      <c r="W1372" s="45"/>
    </row>
    <row r="1373" spans="6:25" s="38" customFormat="1" ht="6" customHeight="1" outlineLevel="2" x14ac:dyDescent="0.3">
      <c r="F1373" s="39"/>
      <c r="G1373" s="40"/>
      <c r="H1373" s="41"/>
      <c r="I1373" s="46"/>
      <c r="J1373" s="46"/>
      <c r="K1373" s="46"/>
      <c r="L1373" s="46"/>
      <c r="M1373" s="46"/>
      <c r="N1373" s="46"/>
      <c r="O1373" s="46"/>
      <c r="P1373" s="42"/>
      <c r="Q1373" s="43"/>
      <c r="R1373" s="42"/>
      <c r="S1373" s="43"/>
      <c r="T1373" s="44"/>
      <c r="U1373" s="44"/>
      <c r="V1373" s="44"/>
      <c r="W1373" s="45"/>
    </row>
    <row r="1374" spans="6:25" s="47" customFormat="1" ht="10.5" outlineLevel="3" x14ac:dyDescent="0.25">
      <c r="F1374" s="48"/>
      <c r="G1374" s="49"/>
      <c r="H1374" s="50" t="str">
        <f t="shared" ref="H1374:H1382" si="18">IF(AND(H1373&lt;&gt;"Výkaz výměr:",I1373=""),"Výkaz výměr:","")</f>
        <v>Výkaz výměr:</v>
      </c>
      <c r="I1374" s="51" t="s">
        <v>878</v>
      </c>
      <c r="J1374" s="52"/>
      <c r="K1374" s="53"/>
      <c r="L1374" s="54"/>
      <c r="M1374" s="55"/>
      <c r="N1374" s="56"/>
      <c r="O1374" s="57"/>
      <c r="P1374" s="58"/>
      <c r="Q1374" s="56"/>
      <c r="R1374" s="56"/>
      <c r="S1374" s="56"/>
      <c r="T1374" s="59" t="s">
        <v>3</v>
      </c>
      <c r="U1374" s="56"/>
      <c r="V1374" s="56"/>
      <c r="W1374" s="60"/>
    </row>
    <row r="1375" spans="6:25" s="47" customFormat="1" ht="10.5" outlineLevel="3" x14ac:dyDescent="0.25">
      <c r="F1375" s="48"/>
      <c r="G1375" s="49"/>
      <c r="H1375" s="50" t="str">
        <f t="shared" si="18"/>
        <v/>
      </c>
      <c r="I1375" s="51" t="s">
        <v>966</v>
      </c>
      <c r="J1375" s="52"/>
      <c r="K1375" s="53"/>
      <c r="L1375" s="54"/>
      <c r="M1375" s="55"/>
      <c r="N1375" s="56"/>
      <c r="O1375" s="57"/>
      <c r="P1375" s="58"/>
      <c r="Q1375" s="56"/>
      <c r="R1375" s="56"/>
      <c r="S1375" s="56"/>
      <c r="T1375" s="59" t="s">
        <v>3</v>
      </c>
      <c r="U1375" s="56"/>
      <c r="V1375" s="56"/>
      <c r="W1375" s="60"/>
    </row>
    <row r="1376" spans="6:25" s="47" customFormat="1" ht="10.5" outlineLevel="3" x14ac:dyDescent="0.25">
      <c r="F1376" s="48"/>
      <c r="G1376" s="49"/>
      <c r="H1376" s="50" t="str">
        <f t="shared" si="18"/>
        <v/>
      </c>
      <c r="I1376" s="51" t="s">
        <v>435</v>
      </c>
      <c r="J1376" s="52"/>
      <c r="K1376" s="53"/>
      <c r="L1376" s="54"/>
      <c r="M1376" s="55"/>
      <c r="N1376" s="56"/>
      <c r="O1376" s="57"/>
      <c r="P1376" s="58"/>
      <c r="Q1376" s="56"/>
      <c r="R1376" s="56"/>
      <c r="S1376" s="56"/>
      <c r="T1376" s="59" t="s">
        <v>3</v>
      </c>
      <c r="U1376" s="56"/>
      <c r="V1376" s="56"/>
      <c r="W1376" s="60"/>
    </row>
    <row r="1377" spans="6:25" s="47" customFormat="1" ht="10.5" outlineLevel="3" x14ac:dyDescent="0.25">
      <c r="F1377" s="48"/>
      <c r="G1377" s="49"/>
      <c r="H1377" s="50" t="str">
        <f t="shared" si="18"/>
        <v/>
      </c>
      <c r="I1377" s="51" t="s">
        <v>527</v>
      </c>
      <c r="J1377" s="52"/>
      <c r="K1377" s="53"/>
      <c r="L1377" s="54"/>
      <c r="M1377" s="55"/>
      <c r="N1377" s="56"/>
      <c r="O1377" s="57"/>
      <c r="P1377" s="58"/>
      <c r="Q1377" s="56"/>
      <c r="R1377" s="56"/>
      <c r="S1377" s="56"/>
      <c r="T1377" s="59" t="s">
        <v>3</v>
      </c>
      <c r="U1377" s="56"/>
      <c r="V1377" s="56"/>
      <c r="W1377" s="60"/>
    </row>
    <row r="1378" spans="6:25" s="47" customFormat="1" ht="10.5" outlineLevel="3" x14ac:dyDescent="0.25">
      <c r="F1378" s="48"/>
      <c r="G1378" s="49"/>
      <c r="H1378" s="50" t="str">
        <f t="shared" si="18"/>
        <v/>
      </c>
      <c r="I1378" s="51" t="s">
        <v>538</v>
      </c>
      <c r="J1378" s="52"/>
      <c r="K1378" s="53"/>
      <c r="L1378" s="54"/>
      <c r="M1378" s="55"/>
      <c r="N1378" s="56"/>
      <c r="O1378" s="57"/>
      <c r="P1378" s="58"/>
      <c r="Q1378" s="56"/>
      <c r="R1378" s="56"/>
      <c r="S1378" s="56"/>
      <c r="T1378" s="59" t="s">
        <v>3</v>
      </c>
      <c r="U1378" s="56"/>
      <c r="V1378" s="56"/>
      <c r="W1378" s="60"/>
    </row>
    <row r="1379" spans="6:25" s="47" customFormat="1" ht="10.5" outlineLevel="3" x14ac:dyDescent="0.25">
      <c r="F1379" s="48"/>
      <c r="G1379" s="49"/>
      <c r="H1379" s="50" t="str">
        <f t="shared" si="18"/>
        <v/>
      </c>
      <c r="I1379" s="51" t="s">
        <v>1037</v>
      </c>
      <c r="J1379" s="52"/>
      <c r="K1379" s="53"/>
      <c r="L1379" s="54"/>
      <c r="M1379" s="55"/>
      <c r="N1379" s="56"/>
      <c r="O1379" s="57"/>
      <c r="P1379" s="58"/>
      <c r="Q1379" s="56"/>
      <c r="R1379" s="56"/>
      <c r="S1379" s="56"/>
      <c r="T1379" s="59" t="s">
        <v>3</v>
      </c>
      <c r="U1379" s="56"/>
      <c r="V1379" s="56"/>
      <c r="W1379" s="60"/>
    </row>
    <row r="1380" spans="6:25" s="47" customFormat="1" ht="10.5" outlineLevel="3" x14ac:dyDescent="0.25">
      <c r="F1380" s="48"/>
      <c r="G1380" s="49"/>
      <c r="H1380" s="50" t="str">
        <f t="shared" si="18"/>
        <v/>
      </c>
      <c r="I1380" s="51" t="s">
        <v>539</v>
      </c>
      <c r="J1380" s="52"/>
      <c r="K1380" s="53"/>
      <c r="L1380" s="54"/>
      <c r="M1380" s="55"/>
      <c r="N1380" s="56"/>
      <c r="O1380" s="57"/>
      <c r="P1380" s="58"/>
      <c r="Q1380" s="56"/>
      <c r="R1380" s="56"/>
      <c r="S1380" s="56"/>
      <c r="T1380" s="59" t="s">
        <v>3</v>
      </c>
      <c r="U1380" s="56"/>
      <c r="V1380" s="56"/>
      <c r="W1380" s="60"/>
    </row>
    <row r="1381" spans="6:25" s="47" customFormat="1" ht="10.5" outlineLevel="3" x14ac:dyDescent="0.25">
      <c r="F1381" s="48"/>
      <c r="G1381" s="49"/>
      <c r="H1381" s="50" t="str">
        <f t="shared" si="18"/>
        <v/>
      </c>
      <c r="I1381" s="51" t="s">
        <v>848</v>
      </c>
      <c r="J1381" s="52"/>
      <c r="K1381" s="53"/>
      <c r="L1381" s="54"/>
      <c r="M1381" s="55">
        <v>260.12</v>
      </c>
      <c r="N1381" s="56"/>
      <c r="O1381" s="57"/>
      <c r="P1381" s="58"/>
      <c r="Q1381" s="56"/>
      <c r="R1381" s="56"/>
      <c r="S1381" s="56"/>
      <c r="T1381" s="59" t="s">
        <v>3</v>
      </c>
      <c r="U1381" s="56"/>
      <c r="V1381" s="56"/>
      <c r="W1381" s="60"/>
    </row>
    <row r="1382" spans="6:25" s="47" customFormat="1" ht="10.5" outlineLevel="3" x14ac:dyDescent="0.25">
      <c r="F1382" s="48"/>
      <c r="G1382" s="49"/>
      <c r="H1382" s="50" t="str">
        <f t="shared" si="18"/>
        <v/>
      </c>
      <c r="I1382" s="51" t="s">
        <v>1125</v>
      </c>
      <c r="J1382" s="52"/>
      <c r="K1382" s="53"/>
      <c r="L1382" s="54"/>
      <c r="M1382" s="55">
        <v>-52.024000000000001</v>
      </c>
      <c r="N1382" s="56"/>
      <c r="O1382" s="57"/>
      <c r="P1382" s="58"/>
      <c r="Q1382" s="56"/>
      <c r="R1382" s="56"/>
      <c r="S1382" s="56"/>
      <c r="T1382" s="59" t="s">
        <v>3</v>
      </c>
      <c r="U1382" s="56"/>
      <c r="V1382" s="56"/>
      <c r="W1382" s="60"/>
    </row>
    <row r="1383" spans="6:25" s="38" customFormat="1" ht="12" outlineLevel="2" x14ac:dyDescent="0.3">
      <c r="F1383" s="30">
        <v>217</v>
      </c>
      <c r="G1383" s="31" t="s">
        <v>0</v>
      </c>
      <c r="H1383" s="32" t="s">
        <v>262</v>
      </c>
      <c r="I1383" s="33" t="s">
        <v>1236</v>
      </c>
      <c r="J1383" s="31" t="s">
        <v>9</v>
      </c>
      <c r="K1383" s="34">
        <v>1872.864</v>
      </c>
      <c r="L1383" s="35">
        <v>0</v>
      </c>
      <c r="M1383" s="34">
        <v>1872.864</v>
      </c>
      <c r="N1383" s="36">
        <v>17.2</v>
      </c>
      <c r="O1383" s="37">
        <f>M1383*N1383</f>
        <v>32213.2608</v>
      </c>
      <c r="P1383" s="37">
        <v>0</v>
      </c>
      <c r="Q1383" s="37">
        <f>M1383*P1383</f>
        <v>0</v>
      </c>
      <c r="R1383" s="37"/>
      <c r="S1383" s="37">
        <f>M1383*R1383</f>
        <v>0</v>
      </c>
      <c r="T1383" s="37">
        <v>21</v>
      </c>
      <c r="U1383" s="37">
        <f>O1383*T1383/100</f>
        <v>6764.7847679999995</v>
      </c>
      <c r="V1383" s="37">
        <f>U1383+O1383</f>
        <v>38978.045568000001</v>
      </c>
      <c r="W1383" s="37" t="s">
        <v>1323</v>
      </c>
      <c r="X1383" s="37"/>
      <c r="Y1383" s="37">
        <v>1</v>
      </c>
    </row>
    <row r="1384" spans="6:25" s="38" customFormat="1" ht="12" outlineLevel="2" x14ac:dyDescent="0.3">
      <c r="F1384" s="39"/>
      <c r="G1384" s="40"/>
      <c r="H1384" s="191" t="s">
        <v>230</v>
      </c>
      <c r="I1384" s="203"/>
      <c r="J1384" s="203"/>
      <c r="K1384" s="203"/>
      <c r="L1384" s="203"/>
      <c r="M1384" s="203"/>
      <c r="N1384" s="203"/>
      <c r="O1384" s="203"/>
      <c r="P1384" s="42"/>
      <c r="Q1384" s="43"/>
      <c r="R1384" s="42"/>
      <c r="S1384" s="43"/>
      <c r="T1384" s="44"/>
      <c r="U1384" s="44"/>
      <c r="V1384" s="44"/>
      <c r="W1384" s="45"/>
    </row>
    <row r="1385" spans="6:25" s="38" customFormat="1" ht="6" customHeight="1" outlineLevel="2" x14ac:dyDescent="0.3">
      <c r="F1385" s="39"/>
      <c r="G1385" s="40"/>
      <c r="H1385" s="41"/>
      <c r="I1385" s="46"/>
      <c r="J1385" s="46"/>
      <c r="K1385" s="46"/>
      <c r="L1385" s="46"/>
      <c r="M1385" s="46"/>
      <c r="N1385" s="46"/>
      <c r="O1385" s="46"/>
      <c r="P1385" s="42"/>
      <c r="Q1385" s="43"/>
      <c r="R1385" s="42"/>
      <c r="S1385" s="43"/>
      <c r="T1385" s="44"/>
      <c r="U1385" s="44"/>
      <c r="V1385" s="44"/>
      <c r="W1385" s="45"/>
    </row>
    <row r="1386" spans="6:25" s="47" customFormat="1" ht="10.5" outlineLevel="3" x14ac:dyDescent="0.25">
      <c r="F1386" s="48"/>
      <c r="G1386" s="49"/>
      <c r="H1386" s="50" t="str">
        <f t="shared" ref="H1386:H1395" si="19">IF(AND(H1385&lt;&gt;"Výkaz výměr:",I1385=""),"Výkaz výměr:","")</f>
        <v>Výkaz výměr:</v>
      </c>
      <c r="I1386" s="51" t="s">
        <v>459</v>
      </c>
      <c r="J1386" s="52"/>
      <c r="K1386" s="53"/>
      <c r="L1386" s="54"/>
      <c r="M1386" s="55"/>
      <c r="N1386" s="56"/>
      <c r="O1386" s="57"/>
      <c r="P1386" s="58"/>
      <c r="Q1386" s="56"/>
      <c r="R1386" s="56"/>
      <c r="S1386" s="56"/>
      <c r="T1386" s="59" t="s">
        <v>3</v>
      </c>
      <c r="U1386" s="56"/>
      <c r="V1386" s="56"/>
      <c r="W1386" s="60"/>
    </row>
    <row r="1387" spans="6:25" s="47" customFormat="1" ht="10.5" outlineLevel="3" x14ac:dyDescent="0.25">
      <c r="F1387" s="48"/>
      <c r="G1387" s="49"/>
      <c r="H1387" s="50" t="str">
        <f t="shared" si="19"/>
        <v/>
      </c>
      <c r="I1387" s="51" t="s">
        <v>1046</v>
      </c>
      <c r="J1387" s="52"/>
      <c r="K1387" s="53"/>
      <c r="L1387" s="54"/>
      <c r="M1387" s="55"/>
      <c r="N1387" s="56"/>
      <c r="O1387" s="57"/>
      <c r="P1387" s="58"/>
      <c r="Q1387" s="56"/>
      <c r="R1387" s="56"/>
      <c r="S1387" s="56"/>
      <c r="T1387" s="59" t="s">
        <v>3</v>
      </c>
      <c r="U1387" s="56"/>
      <c r="V1387" s="56"/>
      <c r="W1387" s="60"/>
    </row>
    <row r="1388" spans="6:25" s="47" customFormat="1" ht="10.5" outlineLevel="3" x14ac:dyDescent="0.25">
      <c r="F1388" s="48"/>
      <c r="G1388" s="49"/>
      <c r="H1388" s="50" t="str">
        <f t="shared" si="19"/>
        <v/>
      </c>
      <c r="I1388" s="51" t="s">
        <v>1029</v>
      </c>
      <c r="J1388" s="52"/>
      <c r="K1388" s="53"/>
      <c r="L1388" s="54"/>
      <c r="M1388" s="55"/>
      <c r="N1388" s="56"/>
      <c r="O1388" s="57"/>
      <c r="P1388" s="58"/>
      <c r="Q1388" s="56"/>
      <c r="R1388" s="56"/>
      <c r="S1388" s="56"/>
      <c r="T1388" s="59" t="s">
        <v>3</v>
      </c>
      <c r="U1388" s="56"/>
      <c r="V1388" s="56"/>
      <c r="W1388" s="60"/>
    </row>
    <row r="1389" spans="6:25" s="47" customFormat="1" ht="10.5" outlineLevel="3" x14ac:dyDescent="0.25">
      <c r="F1389" s="48"/>
      <c r="G1389" s="49"/>
      <c r="H1389" s="50" t="str">
        <f t="shared" si="19"/>
        <v/>
      </c>
      <c r="I1389" s="51" t="s">
        <v>574</v>
      </c>
      <c r="J1389" s="52"/>
      <c r="K1389" s="53"/>
      <c r="L1389" s="54"/>
      <c r="M1389" s="55"/>
      <c r="N1389" s="56"/>
      <c r="O1389" s="57"/>
      <c r="P1389" s="58"/>
      <c r="Q1389" s="56"/>
      <c r="R1389" s="56"/>
      <c r="S1389" s="56"/>
      <c r="T1389" s="59" t="s">
        <v>3</v>
      </c>
      <c r="U1389" s="56"/>
      <c r="V1389" s="56"/>
      <c r="W1389" s="60"/>
    </row>
    <row r="1390" spans="6:25" s="47" customFormat="1" ht="10.5" outlineLevel="3" x14ac:dyDescent="0.25">
      <c r="F1390" s="48"/>
      <c r="G1390" s="49"/>
      <c r="H1390" s="50" t="str">
        <f t="shared" si="19"/>
        <v/>
      </c>
      <c r="I1390" s="51" t="s">
        <v>822</v>
      </c>
      <c r="J1390" s="52"/>
      <c r="K1390" s="53"/>
      <c r="L1390" s="54"/>
      <c r="M1390" s="55"/>
      <c r="N1390" s="56"/>
      <c r="O1390" s="57"/>
      <c r="P1390" s="58"/>
      <c r="Q1390" s="56"/>
      <c r="R1390" s="56"/>
      <c r="S1390" s="56"/>
      <c r="T1390" s="59" t="s">
        <v>3</v>
      </c>
      <c r="U1390" s="56"/>
      <c r="V1390" s="56"/>
      <c r="W1390" s="60"/>
    </row>
    <row r="1391" spans="6:25" s="47" customFormat="1" ht="10.5" outlineLevel="3" x14ac:dyDescent="0.25">
      <c r="F1391" s="48"/>
      <c r="G1391" s="49"/>
      <c r="H1391" s="50" t="str">
        <f t="shared" si="19"/>
        <v/>
      </c>
      <c r="I1391" s="51" t="s">
        <v>924</v>
      </c>
      <c r="J1391" s="52"/>
      <c r="K1391" s="53"/>
      <c r="L1391" s="54"/>
      <c r="M1391" s="55"/>
      <c r="N1391" s="56"/>
      <c r="O1391" s="57"/>
      <c r="P1391" s="58"/>
      <c r="Q1391" s="56"/>
      <c r="R1391" s="56"/>
      <c r="S1391" s="56"/>
      <c r="T1391" s="59" t="s">
        <v>3</v>
      </c>
      <c r="U1391" s="56"/>
      <c r="V1391" s="56"/>
      <c r="W1391" s="60"/>
    </row>
    <row r="1392" spans="6:25" s="47" customFormat="1" ht="10.5" outlineLevel="3" x14ac:dyDescent="0.25">
      <c r="F1392" s="48"/>
      <c r="G1392" s="49"/>
      <c r="H1392" s="50" t="str">
        <f t="shared" si="19"/>
        <v/>
      </c>
      <c r="I1392" s="51" t="s">
        <v>1264</v>
      </c>
      <c r="J1392" s="52"/>
      <c r="K1392" s="53"/>
      <c r="L1392" s="54"/>
      <c r="M1392" s="55"/>
      <c r="N1392" s="56"/>
      <c r="O1392" s="57"/>
      <c r="P1392" s="58"/>
      <c r="Q1392" s="56"/>
      <c r="R1392" s="56"/>
      <c r="S1392" s="56"/>
      <c r="T1392" s="59" t="s">
        <v>3</v>
      </c>
      <c r="U1392" s="56"/>
      <c r="V1392" s="56"/>
      <c r="W1392" s="60"/>
    </row>
    <row r="1393" spans="6:25" s="47" customFormat="1" ht="10.5" outlineLevel="3" x14ac:dyDescent="0.25">
      <c r="F1393" s="48"/>
      <c r="G1393" s="49"/>
      <c r="H1393" s="50" t="str">
        <f t="shared" si="19"/>
        <v/>
      </c>
      <c r="I1393" s="51" t="s">
        <v>916</v>
      </c>
      <c r="J1393" s="52"/>
      <c r="K1393" s="53"/>
      <c r="L1393" s="54"/>
      <c r="M1393" s="55"/>
      <c r="N1393" s="56"/>
      <c r="O1393" s="57"/>
      <c r="P1393" s="58"/>
      <c r="Q1393" s="56"/>
      <c r="R1393" s="56"/>
      <c r="S1393" s="56"/>
      <c r="T1393" s="59" t="s">
        <v>3</v>
      </c>
      <c r="U1393" s="56"/>
      <c r="V1393" s="56"/>
      <c r="W1393" s="60"/>
    </row>
    <row r="1394" spans="6:25" s="47" customFormat="1" ht="10.5" outlineLevel="3" x14ac:dyDescent="0.25">
      <c r="F1394" s="48"/>
      <c r="G1394" s="49"/>
      <c r="H1394" s="50" t="str">
        <f t="shared" si="19"/>
        <v/>
      </c>
      <c r="I1394" s="51" t="s">
        <v>902</v>
      </c>
      <c r="J1394" s="52"/>
      <c r="K1394" s="53"/>
      <c r="L1394" s="54"/>
      <c r="M1394" s="55">
        <v>2341.08</v>
      </c>
      <c r="N1394" s="56"/>
      <c r="O1394" s="57"/>
      <c r="P1394" s="58"/>
      <c r="Q1394" s="56"/>
      <c r="R1394" s="56"/>
      <c r="S1394" s="56"/>
      <c r="T1394" s="59" t="s">
        <v>3</v>
      </c>
      <c r="U1394" s="56"/>
      <c r="V1394" s="56"/>
      <c r="W1394" s="60"/>
    </row>
    <row r="1395" spans="6:25" s="47" customFormat="1" ht="10.5" outlineLevel="3" x14ac:dyDescent="0.25">
      <c r="F1395" s="48"/>
      <c r="G1395" s="49"/>
      <c r="H1395" s="50" t="str">
        <f t="shared" si="19"/>
        <v/>
      </c>
      <c r="I1395" s="51" t="s">
        <v>1160</v>
      </c>
      <c r="J1395" s="52"/>
      <c r="K1395" s="53"/>
      <c r="L1395" s="54"/>
      <c r="M1395" s="55">
        <v>-468.21600000000001</v>
      </c>
      <c r="N1395" s="56"/>
      <c r="O1395" s="57"/>
      <c r="P1395" s="58"/>
      <c r="Q1395" s="56"/>
      <c r="R1395" s="56"/>
      <c r="S1395" s="56"/>
      <c r="T1395" s="59" t="s">
        <v>3</v>
      </c>
      <c r="U1395" s="56"/>
      <c r="V1395" s="56"/>
      <c r="W1395" s="60"/>
    </row>
    <row r="1396" spans="6:25" s="38" customFormat="1" ht="12" outlineLevel="2" x14ac:dyDescent="0.3">
      <c r="F1396" s="30">
        <v>218</v>
      </c>
      <c r="G1396" s="31" t="s">
        <v>0</v>
      </c>
      <c r="H1396" s="32" t="s">
        <v>261</v>
      </c>
      <c r="I1396" s="33" t="s">
        <v>1257</v>
      </c>
      <c r="J1396" s="31" t="s">
        <v>9</v>
      </c>
      <c r="K1396" s="34">
        <v>170.64</v>
      </c>
      <c r="L1396" s="35">
        <v>0</v>
      </c>
      <c r="M1396" s="34">
        <v>170.64</v>
      </c>
      <c r="N1396" s="36">
        <v>72.400000000000006</v>
      </c>
      <c r="O1396" s="37">
        <f>M1396*N1396</f>
        <v>12354.335999999999</v>
      </c>
      <c r="P1396" s="37">
        <v>0</v>
      </c>
      <c r="Q1396" s="37">
        <f>M1396*P1396</f>
        <v>0</v>
      </c>
      <c r="R1396" s="37"/>
      <c r="S1396" s="37">
        <f>M1396*R1396</f>
        <v>0</v>
      </c>
      <c r="T1396" s="37">
        <v>21</v>
      </c>
      <c r="U1396" s="37">
        <f>O1396*T1396/100</f>
        <v>2594.4105599999998</v>
      </c>
      <c r="V1396" s="37">
        <f>U1396+O1396</f>
        <v>14948.74656</v>
      </c>
      <c r="W1396" s="37"/>
      <c r="X1396" s="37"/>
      <c r="Y1396" s="37">
        <v>1</v>
      </c>
    </row>
    <row r="1397" spans="6:25" s="38" customFormat="1" ht="12" outlineLevel="2" x14ac:dyDescent="0.3">
      <c r="F1397" s="39"/>
      <c r="G1397" s="40"/>
      <c r="H1397" s="191" t="s">
        <v>230</v>
      </c>
      <c r="I1397" s="203"/>
      <c r="J1397" s="203"/>
      <c r="K1397" s="203"/>
      <c r="L1397" s="203"/>
      <c r="M1397" s="203"/>
      <c r="N1397" s="203"/>
      <c r="O1397" s="203"/>
      <c r="P1397" s="42"/>
      <c r="Q1397" s="43"/>
      <c r="R1397" s="42"/>
      <c r="S1397" s="43"/>
      <c r="T1397" s="44"/>
      <c r="U1397" s="44"/>
      <c r="V1397" s="44"/>
      <c r="W1397" s="45"/>
    </row>
    <row r="1398" spans="6:25" s="38" customFormat="1" ht="6" customHeight="1" outlineLevel="2" x14ac:dyDescent="0.3">
      <c r="F1398" s="39"/>
      <c r="G1398" s="40"/>
      <c r="H1398" s="41"/>
      <c r="I1398" s="46"/>
      <c r="J1398" s="46"/>
      <c r="K1398" s="46"/>
      <c r="L1398" s="46"/>
      <c r="M1398" s="46"/>
      <c r="N1398" s="46"/>
      <c r="O1398" s="46"/>
      <c r="P1398" s="42"/>
      <c r="Q1398" s="43"/>
      <c r="R1398" s="42"/>
      <c r="S1398" s="43"/>
      <c r="T1398" s="44"/>
      <c r="U1398" s="44"/>
      <c r="V1398" s="44"/>
      <c r="W1398" s="45"/>
    </row>
    <row r="1399" spans="6:25" s="47" customFormat="1" ht="10.5" outlineLevel="3" x14ac:dyDescent="0.25">
      <c r="F1399" s="48"/>
      <c r="G1399" s="49"/>
      <c r="H1399" s="50" t="str">
        <f>IF(AND(H1398&lt;&gt;"Výkaz výměr:",I1398=""),"Výkaz výměr:","")</f>
        <v>Výkaz výměr:</v>
      </c>
      <c r="I1399" s="51" t="s">
        <v>1277</v>
      </c>
      <c r="J1399" s="52"/>
      <c r="K1399" s="53"/>
      <c r="L1399" s="54"/>
      <c r="M1399" s="55"/>
      <c r="N1399" s="56"/>
      <c r="O1399" s="57"/>
      <c r="P1399" s="58"/>
      <c r="Q1399" s="56"/>
      <c r="R1399" s="56"/>
      <c r="S1399" s="56"/>
      <c r="T1399" s="59" t="s">
        <v>3</v>
      </c>
      <c r="U1399" s="56"/>
      <c r="V1399" s="56"/>
      <c r="W1399" s="60"/>
    </row>
    <row r="1400" spans="6:25" s="47" customFormat="1" ht="10.5" outlineLevel="3" x14ac:dyDescent="0.25">
      <c r="F1400" s="48"/>
      <c r="G1400" s="49"/>
      <c r="H1400" s="50" t="str">
        <f>IF(AND(H1399&lt;&gt;"Výkaz výměr:",I1399=""),"Výkaz výměr:","")</f>
        <v/>
      </c>
      <c r="I1400" s="51" t="s">
        <v>770</v>
      </c>
      <c r="J1400" s="52"/>
      <c r="K1400" s="53"/>
      <c r="L1400" s="54"/>
      <c r="M1400" s="55">
        <v>213.3</v>
      </c>
      <c r="N1400" s="56"/>
      <c r="O1400" s="57"/>
      <c r="P1400" s="58"/>
      <c r="Q1400" s="56"/>
      <c r="R1400" s="56"/>
      <c r="S1400" s="56"/>
      <c r="T1400" s="59" t="s">
        <v>3</v>
      </c>
      <c r="U1400" s="56"/>
      <c r="V1400" s="56"/>
      <c r="W1400" s="60"/>
    </row>
    <row r="1401" spans="6:25" s="47" customFormat="1" ht="10.5" outlineLevel="3" x14ac:dyDescent="0.25">
      <c r="F1401" s="48"/>
      <c r="G1401" s="49"/>
      <c r="H1401" s="50" t="str">
        <f>IF(AND(H1400&lt;&gt;"Výkaz výměr:",I1400=""),"Výkaz výměr:","")</f>
        <v/>
      </c>
      <c r="I1401" s="51" t="s">
        <v>1123</v>
      </c>
      <c r="J1401" s="52"/>
      <c r="K1401" s="53"/>
      <c r="L1401" s="54"/>
      <c r="M1401" s="55">
        <v>-42.66</v>
      </c>
      <c r="N1401" s="56"/>
      <c r="O1401" s="57"/>
      <c r="P1401" s="58"/>
      <c r="Q1401" s="56"/>
      <c r="R1401" s="56"/>
      <c r="S1401" s="56"/>
      <c r="T1401" s="59" t="s">
        <v>3</v>
      </c>
      <c r="U1401" s="56"/>
      <c r="V1401" s="56"/>
      <c r="W1401" s="60"/>
    </row>
    <row r="1402" spans="6:25" s="38" customFormat="1" ht="12" outlineLevel="2" x14ac:dyDescent="0.3">
      <c r="F1402" s="30">
        <v>219</v>
      </c>
      <c r="G1402" s="31" t="s">
        <v>0</v>
      </c>
      <c r="H1402" s="32" t="s">
        <v>263</v>
      </c>
      <c r="I1402" s="33" t="s">
        <v>1179</v>
      </c>
      <c r="J1402" s="31" t="s">
        <v>9</v>
      </c>
      <c r="K1402" s="34">
        <v>1535.76</v>
      </c>
      <c r="L1402" s="35">
        <v>0</v>
      </c>
      <c r="M1402" s="34">
        <v>1535.76</v>
      </c>
      <c r="N1402" s="36">
        <v>17.2</v>
      </c>
      <c r="O1402" s="37">
        <f>M1402*N1402</f>
        <v>26415.072</v>
      </c>
      <c r="P1402" s="37">
        <v>0</v>
      </c>
      <c r="Q1402" s="37">
        <f>M1402*P1402</f>
        <v>0</v>
      </c>
      <c r="R1402" s="37"/>
      <c r="S1402" s="37">
        <f>M1402*R1402</f>
        <v>0</v>
      </c>
      <c r="T1402" s="37">
        <v>21</v>
      </c>
      <c r="U1402" s="37">
        <f>O1402*T1402/100</f>
        <v>5547.1651199999997</v>
      </c>
      <c r="V1402" s="37">
        <f>U1402+O1402</f>
        <v>31962.237119999998</v>
      </c>
      <c r="W1402" s="37"/>
      <c r="X1402" s="37"/>
      <c r="Y1402" s="37">
        <v>1</v>
      </c>
    </row>
    <row r="1403" spans="6:25" s="38" customFormat="1" ht="12" outlineLevel="2" x14ac:dyDescent="0.3">
      <c r="F1403" s="39"/>
      <c r="G1403" s="40"/>
      <c r="H1403" s="191" t="s">
        <v>230</v>
      </c>
      <c r="I1403" s="203"/>
      <c r="J1403" s="203"/>
      <c r="K1403" s="203"/>
      <c r="L1403" s="203"/>
      <c r="M1403" s="203"/>
      <c r="N1403" s="203"/>
      <c r="O1403" s="203"/>
      <c r="P1403" s="42"/>
      <c r="Q1403" s="43"/>
      <c r="R1403" s="42"/>
      <c r="S1403" s="43"/>
      <c r="T1403" s="44"/>
      <c r="U1403" s="44"/>
      <c r="V1403" s="44"/>
      <c r="W1403" s="45"/>
    </row>
    <row r="1404" spans="6:25" s="38" customFormat="1" ht="6" customHeight="1" outlineLevel="2" x14ac:dyDescent="0.3">
      <c r="F1404" s="39"/>
      <c r="G1404" s="40"/>
      <c r="H1404" s="41"/>
      <c r="I1404" s="46"/>
      <c r="J1404" s="46"/>
      <c r="K1404" s="46"/>
      <c r="L1404" s="46"/>
      <c r="M1404" s="46"/>
      <c r="N1404" s="46"/>
      <c r="O1404" s="46"/>
      <c r="P1404" s="42"/>
      <c r="Q1404" s="43"/>
      <c r="R1404" s="42"/>
      <c r="S1404" s="43"/>
      <c r="T1404" s="44"/>
      <c r="U1404" s="44"/>
      <c r="V1404" s="44"/>
      <c r="W1404" s="45"/>
    </row>
    <row r="1405" spans="6:25" s="47" customFormat="1" ht="10.5" outlineLevel="3" x14ac:dyDescent="0.25">
      <c r="F1405" s="48"/>
      <c r="G1405" s="49"/>
      <c r="H1405" s="50" t="str">
        <f>IF(AND(H1404&lt;&gt;"Výkaz výměr:",I1404=""),"Výkaz výměr:","")</f>
        <v>Výkaz výměr:</v>
      </c>
      <c r="I1405" s="51" t="s">
        <v>1288</v>
      </c>
      <c r="J1405" s="52"/>
      <c r="K1405" s="53"/>
      <c r="L1405" s="54"/>
      <c r="M1405" s="55"/>
      <c r="N1405" s="56"/>
      <c r="O1405" s="57"/>
      <c r="P1405" s="58"/>
      <c r="Q1405" s="56"/>
      <c r="R1405" s="56"/>
      <c r="S1405" s="56"/>
      <c r="T1405" s="59" t="s">
        <v>3</v>
      </c>
      <c r="U1405" s="56"/>
      <c r="V1405" s="56"/>
      <c r="W1405" s="60"/>
    </row>
    <row r="1406" spans="6:25" s="47" customFormat="1" ht="10.5" outlineLevel="3" x14ac:dyDescent="0.25">
      <c r="F1406" s="48"/>
      <c r="G1406" s="49"/>
      <c r="H1406" s="50" t="str">
        <f>IF(AND(H1405&lt;&gt;"Výkaz výměr:",I1405=""),"Výkaz výměr:","")</f>
        <v/>
      </c>
      <c r="I1406" s="51" t="s">
        <v>837</v>
      </c>
      <c r="J1406" s="52"/>
      <c r="K1406" s="53"/>
      <c r="L1406" s="54"/>
      <c r="M1406" s="55">
        <v>1919.7</v>
      </c>
      <c r="N1406" s="56"/>
      <c r="O1406" s="57"/>
      <c r="P1406" s="58"/>
      <c r="Q1406" s="56"/>
      <c r="R1406" s="56"/>
      <c r="S1406" s="56"/>
      <c r="T1406" s="59" t="s">
        <v>3</v>
      </c>
      <c r="U1406" s="56"/>
      <c r="V1406" s="56"/>
      <c r="W1406" s="60"/>
    </row>
    <row r="1407" spans="6:25" s="47" customFormat="1" ht="10.5" outlineLevel="3" x14ac:dyDescent="0.25">
      <c r="F1407" s="48"/>
      <c r="G1407" s="49"/>
      <c r="H1407" s="50" t="str">
        <f>IF(AND(H1406&lt;&gt;"Výkaz výměr:",I1406=""),"Výkaz výměr:","")</f>
        <v/>
      </c>
      <c r="I1407" s="51" t="s">
        <v>1159</v>
      </c>
      <c r="J1407" s="52"/>
      <c r="K1407" s="53"/>
      <c r="L1407" s="54"/>
      <c r="M1407" s="55">
        <v>-383.94</v>
      </c>
      <c r="N1407" s="56"/>
      <c r="O1407" s="57"/>
      <c r="P1407" s="58"/>
      <c r="Q1407" s="56"/>
      <c r="R1407" s="56"/>
      <c r="S1407" s="56"/>
      <c r="T1407" s="59" t="s">
        <v>3</v>
      </c>
      <c r="U1407" s="56"/>
      <c r="V1407" s="56"/>
      <c r="W1407" s="60"/>
    </row>
    <row r="1408" spans="6:25" s="3" customFormat="1" ht="12.75" customHeight="1" outlineLevel="2" x14ac:dyDescent="0.25">
      <c r="F1408" s="9"/>
      <c r="G1408" s="10"/>
      <c r="H1408" s="10"/>
      <c r="I1408" s="11"/>
      <c r="J1408" s="10"/>
      <c r="K1408" s="12"/>
      <c r="L1408" s="13"/>
      <c r="M1408" s="12"/>
      <c r="N1408" s="13"/>
      <c r="O1408" s="14"/>
      <c r="P1408" s="15"/>
      <c r="Q1408" s="13"/>
      <c r="R1408" s="13"/>
      <c r="S1408" s="13"/>
      <c r="T1408" s="16" t="s">
        <v>3</v>
      </c>
      <c r="U1408" s="13"/>
      <c r="V1408" s="13"/>
      <c r="W1408" s="13"/>
    </row>
    <row r="1409" spans="6:25" s="69" customFormat="1" ht="16.5" customHeight="1" outlineLevel="1" x14ac:dyDescent="0.3">
      <c r="F1409" s="70"/>
      <c r="G1409" s="71"/>
      <c r="H1409" s="72"/>
      <c r="I1409" s="72" t="s">
        <v>473</v>
      </c>
      <c r="J1409" s="71"/>
      <c r="K1409" s="73"/>
      <c r="L1409" s="74"/>
      <c r="M1409" s="73"/>
      <c r="N1409" s="74"/>
      <c r="O1409" s="75">
        <f>SUBTOTAL(9,O1410:O1445)</f>
        <v>103206.93400000001</v>
      </c>
      <c r="P1409" s="76"/>
      <c r="Q1409" s="75">
        <f>SUBTOTAL(9,Q1410:Q1445)</f>
        <v>243.81400000000002</v>
      </c>
      <c r="R1409" s="74"/>
      <c r="S1409" s="75">
        <f>SUBTOTAL(9,S1410:S1445)</f>
        <v>0</v>
      </c>
      <c r="T1409" s="77"/>
      <c r="U1409" s="75">
        <f>SUBTOTAL(9,U1410:U1445)</f>
        <v>21673.456140000002</v>
      </c>
      <c r="V1409" s="75">
        <f>SUBTOTAL(9,V1410:V1445)</f>
        <v>124880.39014</v>
      </c>
      <c r="W1409" s="78"/>
      <c r="Y1409" s="75">
        <f>SUBTOTAL(9,Y1410:Y1445)</f>
        <v>7</v>
      </c>
    </row>
    <row r="1410" spans="6:25" s="38" customFormat="1" ht="12" outlineLevel="2" x14ac:dyDescent="0.3">
      <c r="F1410" s="30">
        <v>220</v>
      </c>
      <c r="G1410" s="31" t="s">
        <v>0</v>
      </c>
      <c r="H1410" s="32" t="s">
        <v>267</v>
      </c>
      <c r="I1410" s="33" t="s">
        <v>669</v>
      </c>
      <c r="J1410" s="31" t="s">
        <v>13</v>
      </c>
      <c r="K1410" s="34">
        <v>70.5</v>
      </c>
      <c r="L1410" s="35">
        <v>0</v>
      </c>
      <c r="M1410" s="34">
        <v>70.5</v>
      </c>
      <c r="N1410" s="36">
        <v>35</v>
      </c>
      <c r="O1410" s="37">
        <f>M1410*N1410</f>
        <v>2467.5</v>
      </c>
      <c r="P1410" s="37">
        <v>0</v>
      </c>
      <c r="Q1410" s="37">
        <f>M1410*P1410</f>
        <v>0</v>
      </c>
      <c r="R1410" s="37"/>
      <c r="S1410" s="37">
        <f>M1410*R1410</f>
        <v>0</v>
      </c>
      <c r="T1410" s="37">
        <v>21</v>
      </c>
      <c r="U1410" s="37">
        <f>O1410*T1410/100</f>
        <v>518.17499999999995</v>
      </c>
      <c r="V1410" s="37">
        <f>U1410+O1410</f>
        <v>2985.6750000000002</v>
      </c>
      <c r="W1410" s="37"/>
      <c r="X1410" s="37"/>
      <c r="Y1410" s="37">
        <v>1</v>
      </c>
    </row>
    <row r="1411" spans="6:25" s="38" customFormat="1" ht="12" outlineLevel="2" x14ac:dyDescent="0.3">
      <c r="F1411" s="39"/>
      <c r="G1411" s="40"/>
      <c r="H1411" s="191" t="s">
        <v>230</v>
      </c>
      <c r="I1411" s="203"/>
      <c r="J1411" s="203"/>
      <c r="K1411" s="203"/>
      <c r="L1411" s="203"/>
      <c r="M1411" s="203"/>
      <c r="N1411" s="203"/>
      <c r="O1411" s="203"/>
      <c r="P1411" s="42"/>
      <c r="Q1411" s="43"/>
      <c r="R1411" s="42"/>
      <c r="S1411" s="43"/>
      <c r="T1411" s="44"/>
      <c r="U1411" s="44"/>
      <c r="V1411" s="44"/>
      <c r="W1411" s="45"/>
    </row>
    <row r="1412" spans="6:25" s="38" customFormat="1" ht="6" customHeight="1" outlineLevel="2" x14ac:dyDescent="0.3">
      <c r="F1412" s="39"/>
      <c r="G1412" s="40"/>
      <c r="H1412" s="41"/>
      <c r="I1412" s="46"/>
      <c r="J1412" s="46"/>
      <c r="K1412" s="46"/>
      <c r="L1412" s="46"/>
      <c r="M1412" s="46"/>
      <c r="N1412" s="46"/>
      <c r="O1412" s="46"/>
      <c r="P1412" s="42"/>
      <c r="Q1412" s="43"/>
      <c r="R1412" s="42"/>
      <c r="S1412" s="43"/>
      <c r="T1412" s="44"/>
      <c r="U1412" s="44"/>
      <c r="V1412" s="44"/>
      <c r="W1412" s="45"/>
    </row>
    <row r="1413" spans="6:25" s="47" customFormat="1" ht="10.5" outlineLevel="3" x14ac:dyDescent="0.25">
      <c r="F1413" s="48"/>
      <c r="G1413" s="49"/>
      <c r="H1413" s="50" t="str">
        <f>IF(AND(H1412&lt;&gt;"Výkaz výměr:",I1412=""),"Výkaz výměr:","")</f>
        <v>Výkaz výměr:</v>
      </c>
      <c r="I1413" s="51" t="s">
        <v>415</v>
      </c>
      <c r="J1413" s="52"/>
      <c r="K1413" s="53"/>
      <c r="L1413" s="54"/>
      <c r="M1413" s="55"/>
      <c r="N1413" s="56"/>
      <c r="O1413" s="57"/>
      <c r="P1413" s="58"/>
      <c r="Q1413" s="56"/>
      <c r="R1413" s="56"/>
      <c r="S1413" s="56"/>
      <c r="T1413" s="59" t="s">
        <v>3</v>
      </c>
      <c r="U1413" s="56"/>
      <c r="V1413" s="56"/>
      <c r="W1413" s="60"/>
    </row>
    <row r="1414" spans="6:25" s="47" customFormat="1" ht="10.5" outlineLevel="3" x14ac:dyDescent="0.25">
      <c r="F1414" s="48"/>
      <c r="G1414" s="49"/>
      <c r="H1414" s="50" t="str">
        <f>IF(AND(H1413&lt;&gt;"Výkaz výměr:",I1413=""),"Výkaz výměr:","")</f>
        <v/>
      </c>
      <c r="I1414" s="51" t="s">
        <v>716</v>
      </c>
      <c r="J1414" s="52"/>
      <c r="K1414" s="53"/>
      <c r="L1414" s="54"/>
      <c r="M1414" s="55">
        <v>70.5</v>
      </c>
      <c r="N1414" s="56"/>
      <c r="O1414" s="57"/>
      <c r="P1414" s="58"/>
      <c r="Q1414" s="56"/>
      <c r="R1414" s="56"/>
      <c r="S1414" s="56"/>
      <c r="T1414" s="59" t="s">
        <v>3</v>
      </c>
      <c r="U1414" s="56"/>
      <c r="V1414" s="56"/>
      <c r="W1414" s="60"/>
    </row>
    <row r="1415" spans="6:25" s="38" customFormat="1" ht="12" outlineLevel="2" x14ac:dyDescent="0.3">
      <c r="F1415" s="30">
        <v>221</v>
      </c>
      <c r="G1415" s="31" t="s">
        <v>0</v>
      </c>
      <c r="H1415" s="32" t="s">
        <v>268</v>
      </c>
      <c r="I1415" s="33" t="s">
        <v>612</v>
      </c>
      <c r="J1415" s="31" t="s">
        <v>9</v>
      </c>
      <c r="K1415" s="34">
        <v>3.22</v>
      </c>
      <c r="L1415" s="35">
        <v>0</v>
      </c>
      <c r="M1415" s="34">
        <v>3.22</v>
      </c>
      <c r="N1415" s="36">
        <v>181</v>
      </c>
      <c r="O1415" s="37">
        <f>M1415*N1415</f>
        <v>582.82000000000005</v>
      </c>
      <c r="P1415" s="37">
        <v>0</v>
      </c>
      <c r="Q1415" s="37">
        <f>M1415*P1415</f>
        <v>0</v>
      </c>
      <c r="R1415" s="37"/>
      <c r="S1415" s="37">
        <f>M1415*R1415</f>
        <v>0</v>
      </c>
      <c r="T1415" s="37">
        <v>21</v>
      </c>
      <c r="U1415" s="37">
        <f>O1415*T1415/100</f>
        <v>122.39220000000002</v>
      </c>
      <c r="V1415" s="37">
        <f>U1415+O1415</f>
        <v>705.21220000000005</v>
      </c>
      <c r="W1415" s="37" t="s">
        <v>1372</v>
      </c>
      <c r="X1415" s="37"/>
      <c r="Y1415" s="37">
        <v>1</v>
      </c>
    </row>
    <row r="1416" spans="6:25" s="38" customFormat="1" ht="12" outlineLevel="2" x14ac:dyDescent="0.3">
      <c r="F1416" s="39"/>
      <c r="G1416" s="40"/>
      <c r="H1416" s="191" t="s">
        <v>230</v>
      </c>
      <c r="I1416" s="203"/>
      <c r="J1416" s="203"/>
      <c r="K1416" s="203"/>
      <c r="L1416" s="203"/>
      <c r="M1416" s="203"/>
      <c r="N1416" s="203"/>
      <c r="O1416" s="203"/>
      <c r="P1416" s="42"/>
      <c r="Q1416" s="43"/>
      <c r="R1416" s="42"/>
      <c r="S1416" s="43"/>
      <c r="T1416" s="44"/>
      <c r="U1416" s="44"/>
      <c r="V1416" s="44"/>
      <c r="W1416" s="45"/>
    </row>
    <row r="1417" spans="6:25" s="38" customFormat="1" ht="6" customHeight="1" outlineLevel="2" x14ac:dyDescent="0.3">
      <c r="F1417" s="39"/>
      <c r="G1417" s="40"/>
      <c r="H1417" s="41"/>
      <c r="I1417" s="46"/>
      <c r="J1417" s="46"/>
      <c r="K1417" s="46"/>
      <c r="L1417" s="46"/>
      <c r="M1417" s="46"/>
      <c r="N1417" s="46"/>
      <c r="O1417" s="46"/>
      <c r="P1417" s="42"/>
      <c r="Q1417" s="43"/>
      <c r="R1417" s="42"/>
      <c r="S1417" s="43"/>
      <c r="T1417" s="44"/>
      <c r="U1417" s="44"/>
      <c r="V1417" s="44"/>
      <c r="W1417" s="45"/>
    </row>
    <row r="1418" spans="6:25" s="47" customFormat="1" ht="10.5" outlineLevel="3" x14ac:dyDescent="0.25">
      <c r="F1418" s="48"/>
      <c r="G1418" s="49"/>
      <c r="H1418" s="50" t="str">
        <f>IF(AND(H1417&lt;&gt;"Výkaz výměr:",I1417=""),"Výkaz výměr:","")</f>
        <v>Výkaz výměr:</v>
      </c>
      <c r="I1418" s="51" t="s">
        <v>351</v>
      </c>
      <c r="J1418" s="52"/>
      <c r="K1418" s="53"/>
      <c r="L1418" s="54"/>
      <c r="M1418" s="55"/>
      <c r="N1418" s="56"/>
      <c r="O1418" s="57"/>
      <c r="P1418" s="58"/>
      <c r="Q1418" s="56"/>
      <c r="R1418" s="56"/>
      <c r="S1418" s="56"/>
      <c r="T1418" s="59" t="s">
        <v>3</v>
      </c>
      <c r="U1418" s="56"/>
      <c r="V1418" s="56"/>
      <c r="W1418" s="60"/>
    </row>
    <row r="1419" spans="6:25" s="47" customFormat="1" ht="10.5" outlineLevel="3" x14ac:dyDescent="0.25">
      <c r="F1419" s="48"/>
      <c r="G1419" s="49"/>
      <c r="H1419" s="50" t="str">
        <f>IF(AND(H1418&lt;&gt;"Výkaz výměr:",I1418=""),"Výkaz výměr:","")</f>
        <v/>
      </c>
      <c r="I1419" s="51" t="s">
        <v>705</v>
      </c>
      <c r="J1419" s="52"/>
      <c r="K1419" s="53"/>
      <c r="L1419" s="54"/>
      <c r="M1419" s="55">
        <v>3.22</v>
      </c>
      <c r="N1419" s="56"/>
      <c r="O1419" s="57"/>
      <c r="P1419" s="58"/>
      <c r="Q1419" s="56"/>
      <c r="R1419" s="56"/>
      <c r="S1419" s="56"/>
      <c r="T1419" s="59" t="s">
        <v>3</v>
      </c>
      <c r="U1419" s="56"/>
      <c r="V1419" s="56"/>
      <c r="W1419" s="60"/>
    </row>
    <row r="1420" spans="6:25" s="38" customFormat="1" ht="12" outlineLevel="2" x14ac:dyDescent="0.3">
      <c r="F1420" s="30">
        <v>222</v>
      </c>
      <c r="G1420" s="31" t="s">
        <v>0</v>
      </c>
      <c r="H1420" s="32" t="s">
        <v>210</v>
      </c>
      <c r="I1420" s="33" t="s">
        <v>935</v>
      </c>
      <c r="J1420" s="31" t="s">
        <v>6</v>
      </c>
      <c r="K1420" s="34">
        <v>5.8540000000000001</v>
      </c>
      <c r="L1420" s="35">
        <v>0</v>
      </c>
      <c r="M1420" s="34">
        <v>5.8540000000000001</v>
      </c>
      <c r="N1420" s="36">
        <v>276</v>
      </c>
      <c r="O1420" s="37">
        <f>M1420*N1420</f>
        <v>1615.704</v>
      </c>
      <c r="P1420" s="37">
        <v>1</v>
      </c>
      <c r="Q1420" s="37">
        <f>M1420*P1420</f>
        <v>5.8540000000000001</v>
      </c>
      <c r="R1420" s="37"/>
      <c r="S1420" s="37">
        <f>M1420*R1420</f>
        <v>0</v>
      </c>
      <c r="T1420" s="37">
        <v>21</v>
      </c>
      <c r="U1420" s="37">
        <f>O1420*T1420/100</f>
        <v>339.29784000000001</v>
      </c>
      <c r="V1420" s="37">
        <f>U1420+O1420</f>
        <v>1955.0018399999999</v>
      </c>
      <c r="W1420" s="37" t="s">
        <v>1331</v>
      </c>
      <c r="X1420" s="37"/>
      <c r="Y1420" s="37">
        <v>1</v>
      </c>
    </row>
    <row r="1421" spans="6:25" s="38" customFormat="1" ht="12" outlineLevel="2" x14ac:dyDescent="0.3">
      <c r="F1421" s="39"/>
      <c r="G1421" s="40"/>
      <c r="H1421" s="191" t="s">
        <v>230</v>
      </c>
      <c r="I1421" s="203"/>
      <c r="J1421" s="203"/>
      <c r="K1421" s="203"/>
      <c r="L1421" s="203"/>
      <c r="M1421" s="203"/>
      <c r="N1421" s="203"/>
      <c r="O1421" s="203"/>
      <c r="P1421" s="42"/>
      <c r="Q1421" s="43"/>
      <c r="R1421" s="42"/>
      <c r="S1421" s="43"/>
      <c r="T1421" s="44"/>
      <c r="U1421" s="44"/>
      <c r="V1421" s="44"/>
      <c r="W1421" s="45"/>
    </row>
    <row r="1422" spans="6:25" s="38" customFormat="1" ht="6" customHeight="1" outlineLevel="2" x14ac:dyDescent="0.3">
      <c r="F1422" s="39"/>
      <c r="G1422" s="40"/>
      <c r="H1422" s="41"/>
      <c r="I1422" s="46"/>
      <c r="J1422" s="46"/>
      <c r="K1422" s="46"/>
      <c r="L1422" s="46"/>
      <c r="M1422" s="46"/>
      <c r="N1422" s="46"/>
      <c r="O1422" s="46"/>
      <c r="P1422" s="42"/>
      <c r="Q1422" s="43"/>
      <c r="R1422" s="42"/>
      <c r="S1422" s="43"/>
      <c r="T1422" s="44"/>
      <c r="U1422" s="44"/>
      <c r="V1422" s="44"/>
      <c r="W1422" s="45"/>
    </row>
    <row r="1423" spans="6:25" s="47" customFormat="1" ht="10.5" outlineLevel="3" x14ac:dyDescent="0.25">
      <c r="F1423" s="48"/>
      <c r="G1423" s="49"/>
      <c r="H1423" s="50" t="str">
        <f>IF(AND(H1422&lt;&gt;"Výkaz výměr:",I1422=""),"Výkaz výměr:","")</f>
        <v>Výkaz výměr:</v>
      </c>
      <c r="I1423" s="51" t="s">
        <v>508</v>
      </c>
      <c r="J1423" s="52"/>
      <c r="K1423" s="53"/>
      <c r="L1423" s="54"/>
      <c r="M1423" s="55"/>
      <c r="N1423" s="56"/>
      <c r="O1423" s="57"/>
      <c r="P1423" s="58"/>
      <c r="Q1423" s="56"/>
      <c r="R1423" s="56"/>
      <c r="S1423" s="56"/>
      <c r="T1423" s="59" t="s">
        <v>3</v>
      </c>
      <c r="U1423" s="56"/>
      <c r="V1423" s="56"/>
      <c r="W1423" s="60"/>
    </row>
    <row r="1424" spans="6:25" s="47" customFormat="1" ht="10.5" outlineLevel="3" x14ac:dyDescent="0.25">
      <c r="F1424" s="48"/>
      <c r="G1424" s="49"/>
      <c r="H1424" s="50" t="str">
        <f>IF(AND(H1423&lt;&gt;"Výkaz výměr:",I1423=""),"Výkaz výměr:","")</f>
        <v/>
      </c>
      <c r="I1424" s="51" t="s">
        <v>790</v>
      </c>
      <c r="J1424" s="52"/>
      <c r="K1424" s="53"/>
      <c r="L1424" s="54"/>
      <c r="M1424" s="55">
        <v>5.8540000000000001</v>
      </c>
      <c r="N1424" s="56"/>
      <c r="O1424" s="57"/>
      <c r="P1424" s="58"/>
      <c r="Q1424" s="56"/>
      <c r="R1424" s="56"/>
      <c r="S1424" s="56"/>
      <c r="T1424" s="59" t="s">
        <v>3</v>
      </c>
      <c r="U1424" s="56"/>
      <c r="V1424" s="56"/>
      <c r="W1424" s="60"/>
    </row>
    <row r="1425" spans="6:25" s="38" customFormat="1" ht="12" outlineLevel="2" x14ac:dyDescent="0.3">
      <c r="F1425" s="30">
        <v>223</v>
      </c>
      <c r="G1425" s="31" t="s">
        <v>0</v>
      </c>
      <c r="H1425" s="32" t="s">
        <v>266</v>
      </c>
      <c r="I1425" s="33" t="s">
        <v>1223</v>
      </c>
      <c r="J1425" s="31" t="s">
        <v>9</v>
      </c>
      <c r="K1425" s="34">
        <v>14.1</v>
      </c>
      <c r="L1425" s="35">
        <v>0</v>
      </c>
      <c r="M1425" s="34">
        <v>14.1</v>
      </c>
      <c r="N1425" s="36">
        <v>66.5</v>
      </c>
      <c r="O1425" s="37">
        <f>M1425*N1425</f>
        <v>937.65</v>
      </c>
      <c r="P1425" s="37">
        <v>0</v>
      </c>
      <c r="Q1425" s="37">
        <f>M1425*P1425</f>
        <v>0</v>
      </c>
      <c r="R1425" s="37"/>
      <c r="S1425" s="37">
        <f>M1425*R1425</f>
        <v>0</v>
      </c>
      <c r="T1425" s="37">
        <v>21</v>
      </c>
      <c r="U1425" s="37">
        <f>O1425*T1425/100</f>
        <v>196.90649999999997</v>
      </c>
      <c r="V1425" s="37">
        <f>U1425+O1425</f>
        <v>1134.5564999999999</v>
      </c>
      <c r="W1425" s="37" t="s">
        <v>1254</v>
      </c>
      <c r="X1425" s="37"/>
      <c r="Y1425" s="37">
        <v>1</v>
      </c>
    </row>
    <row r="1426" spans="6:25" s="38" customFormat="1" ht="12" outlineLevel="2" x14ac:dyDescent="0.3">
      <c r="F1426" s="39"/>
      <c r="G1426" s="40"/>
      <c r="H1426" s="191" t="s">
        <v>230</v>
      </c>
      <c r="I1426" s="203"/>
      <c r="J1426" s="203"/>
      <c r="K1426" s="203"/>
      <c r="L1426" s="203"/>
      <c r="M1426" s="203"/>
      <c r="N1426" s="203"/>
      <c r="O1426" s="203"/>
      <c r="P1426" s="42"/>
      <c r="Q1426" s="43"/>
      <c r="R1426" s="42"/>
      <c r="S1426" s="43"/>
      <c r="T1426" s="44"/>
      <c r="U1426" s="44"/>
      <c r="V1426" s="44"/>
      <c r="W1426" s="45"/>
    </row>
    <row r="1427" spans="6:25" s="38" customFormat="1" ht="6" customHeight="1" outlineLevel="2" x14ac:dyDescent="0.3">
      <c r="F1427" s="39"/>
      <c r="G1427" s="40"/>
      <c r="H1427" s="41"/>
      <c r="I1427" s="46"/>
      <c r="J1427" s="46"/>
      <c r="K1427" s="46"/>
      <c r="L1427" s="46"/>
      <c r="M1427" s="46"/>
      <c r="N1427" s="46"/>
      <c r="O1427" s="46"/>
      <c r="P1427" s="42"/>
      <c r="Q1427" s="43"/>
      <c r="R1427" s="42"/>
      <c r="S1427" s="43"/>
      <c r="T1427" s="44"/>
      <c r="U1427" s="44"/>
      <c r="V1427" s="44"/>
      <c r="W1427" s="45"/>
    </row>
    <row r="1428" spans="6:25" s="47" customFormat="1" ht="10.5" outlineLevel="3" x14ac:dyDescent="0.25">
      <c r="F1428" s="48"/>
      <c r="G1428" s="49"/>
      <c r="H1428" s="50" t="str">
        <f>IF(AND(H1427&lt;&gt;"Výkaz výměr:",I1427=""),"Výkaz výměr:","")</f>
        <v>Výkaz výměr:</v>
      </c>
      <c r="I1428" s="51" t="s">
        <v>988</v>
      </c>
      <c r="J1428" s="52"/>
      <c r="K1428" s="53"/>
      <c r="L1428" s="54"/>
      <c r="M1428" s="55"/>
      <c r="N1428" s="56"/>
      <c r="O1428" s="57"/>
      <c r="P1428" s="58"/>
      <c r="Q1428" s="56"/>
      <c r="R1428" s="56"/>
      <c r="S1428" s="56"/>
      <c r="T1428" s="59" t="s">
        <v>3</v>
      </c>
      <c r="U1428" s="56"/>
      <c r="V1428" s="56"/>
      <c r="W1428" s="60"/>
    </row>
    <row r="1429" spans="6:25" s="47" customFormat="1" ht="10.5" outlineLevel="3" x14ac:dyDescent="0.25">
      <c r="F1429" s="48"/>
      <c r="G1429" s="49"/>
      <c r="H1429" s="50" t="str">
        <f>IF(AND(H1428&lt;&gt;"Výkaz výměr:",I1428=""),"Výkaz výměr:","")</f>
        <v/>
      </c>
      <c r="I1429" s="51" t="s">
        <v>697</v>
      </c>
      <c r="J1429" s="52"/>
      <c r="K1429" s="53"/>
      <c r="L1429" s="54"/>
      <c r="M1429" s="55">
        <v>14.1</v>
      </c>
      <c r="N1429" s="56"/>
      <c r="O1429" s="57"/>
      <c r="P1429" s="58"/>
      <c r="Q1429" s="56"/>
      <c r="R1429" s="56"/>
      <c r="S1429" s="56"/>
      <c r="T1429" s="59" t="s">
        <v>3</v>
      </c>
      <c r="U1429" s="56"/>
      <c r="V1429" s="56"/>
      <c r="W1429" s="60"/>
    </row>
    <row r="1430" spans="6:25" s="38" customFormat="1" ht="12" outlineLevel="2" x14ac:dyDescent="0.3">
      <c r="F1430" s="30">
        <v>224</v>
      </c>
      <c r="G1430" s="31" t="s">
        <v>0</v>
      </c>
      <c r="H1430" s="32" t="s">
        <v>267</v>
      </c>
      <c r="I1430" s="33" t="s">
        <v>669</v>
      </c>
      <c r="J1430" s="31" t="s">
        <v>13</v>
      </c>
      <c r="K1430" s="34">
        <v>661</v>
      </c>
      <c r="L1430" s="35">
        <v>0</v>
      </c>
      <c r="M1430" s="34">
        <v>661</v>
      </c>
      <c r="N1430" s="36">
        <v>35</v>
      </c>
      <c r="O1430" s="37">
        <f>M1430*N1430</f>
        <v>23135</v>
      </c>
      <c r="P1430" s="37">
        <v>0</v>
      </c>
      <c r="Q1430" s="37">
        <f>M1430*P1430</f>
        <v>0</v>
      </c>
      <c r="R1430" s="37"/>
      <c r="S1430" s="37">
        <f>M1430*R1430</f>
        <v>0</v>
      </c>
      <c r="T1430" s="37">
        <v>21</v>
      </c>
      <c r="U1430" s="37">
        <f>O1430*T1430/100</f>
        <v>4858.3500000000004</v>
      </c>
      <c r="V1430" s="37">
        <f>U1430+O1430</f>
        <v>27993.35</v>
      </c>
      <c r="W1430" s="37"/>
      <c r="X1430" s="37"/>
      <c r="Y1430" s="37">
        <v>1</v>
      </c>
    </row>
    <row r="1431" spans="6:25" s="38" customFormat="1" ht="12" outlineLevel="2" x14ac:dyDescent="0.3">
      <c r="F1431" s="39"/>
      <c r="G1431" s="40"/>
      <c r="H1431" s="191" t="s">
        <v>230</v>
      </c>
      <c r="I1431" s="203"/>
      <c r="J1431" s="203"/>
      <c r="K1431" s="203"/>
      <c r="L1431" s="203"/>
      <c r="M1431" s="203"/>
      <c r="N1431" s="203"/>
      <c r="O1431" s="203"/>
      <c r="P1431" s="42"/>
      <c r="Q1431" s="43"/>
      <c r="R1431" s="42"/>
      <c r="S1431" s="43"/>
      <c r="T1431" s="44"/>
      <c r="U1431" s="44"/>
      <c r="V1431" s="44"/>
      <c r="W1431" s="45"/>
    </row>
    <row r="1432" spans="6:25" s="38" customFormat="1" ht="6" customHeight="1" outlineLevel="2" x14ac:dyDescent="0.3">
      <c r="F1432" s="39"/>
      <c r="G1432" s="40"/>
      <c r="H1432" s="41"/>
      <c r="I1432" s="46"/>
      <c r="J1432" s="46"/>
      <c r="K1432" s="46"/>
      <c r="L1432" s="46"/>
      <c r="M1432" s="46"/>
      <c r="N1432" s="46"/>
      <c r="O1432" s="46"/>
      <c r="P1432" s="42"/>
      <c r="Q1432" s="43"/>
      <c r="R1432" s="42"/>
      <c r="S1432" s="43"/>
      <c r="T1432" s="44"/>
      <c r="U1432" s="44"/>
      <c r="V1432" s="44"/>
      <c r="W1432" s="45"/>
    </row>
    <row r="1433" spans="6:25" s="47" customFormat="1" ht="10.5" outlineLevel="3" x14ac:dyDescent="0.25">
      <c r="F1433" s="48"/>
      <c r="G1433" s="49"/>
      <c r="H1433" s="50" t="str">
        <f>IF(AND(H1432&lt;&gt;"Výkaz výměr:",I1432=""),"Výkaz výměr:","")</f>
        <v>Výkaz výměr:</v>
      </c>
      <c r="I1433" s="51" t="s">
        <v>429</v>
      </c>
      <c r="J1433" s="52"/>
      <c r="K1433" s="53"/>
      <c r="L1433" s="54"/>
      <c r="M1433" s="55"/>
      <c r="N1433" s="56"/>
      <c r="O1433" s="57"/>
      <c r="P1433" s="58"/>
      <c r="Q1433" s="56"/>
      <c r="R1433" s="56"/>
      <c r="S1433" s="56"/>
      <c r="T1433" s="59" t="s">
        <v>3</v>
      </c>
      <c r="U1433" s="56"/>
      <c r="V1433" s="56"/>
      <c r="W1433" s="60"/>
    </row>
    <row r="1434" spans="6:25" s="47" customFormat="1" ht="10.5" outlineLevel="3" x14ac:dyDescent="0.25">
      <c r="F1434" s="48"/>
      <c r="G1434" s="49"/>
      <c r="H1434" s="50" t="str">
        <f>IF(AND(H1433&lt;&gt;"Výkaz výměr:",I1433=""),"Výkaz výměr:","")</f>
        <v/>
      </c>
      <c r="I1434" s="51" t="s">
        <v>658</v>
      </c>
      <c r="J1434" s="52"/>
      <c r="K1434" s="53"/>
      <c r="L1434" s="54"/>
      <c r="M1434" s="55">
        <v>661</v>
      </c>
      <c r="N1434" s="56"/>
      <c r="O1434" s="57"/>
      <c r="P1434" s="58"/>
      <c r="Q1434" s="56"/>
      <c r="R1434" s="56"/>
      <c r="S1434" s="56"/>
      <c r="T1434" s="59" t="s">
        <v>3</v>
      </c>
      <c r="U1434" s="56"/>
      <c r="V1434" s="56"/>
      <c r="W1434" s="60"/>
    </row>
    <row r="1435" spans="6:25" s="38" customFormat="1" ht="12" outlineLevel="2" x14ac:dyDescent="0.3">
      <c r="F1435" s="30">
        <v>225</v>
      </c>
      <c r="G1435" s="31" t="s">
        <v>0</v>
      </c>
      <c r="H1435" s="32" t="s">
        <v>266</v>
      </c>
      <c r="I1435" s="33" t="s">
        <v>1223</v>
      </c>
      <c r="J1435" s="31" t="s">
        <v>9</v>
      </c>
      <c r="K1435" s="34">
        <v>132.19999999999999</v>
      </c>
      <c r="L1435" s="35">
        <v>0</v>
      </c>
      <c r="M1435" s="34">
        <v>132.19999999999999</v>
      </c>
      <c r="N1435" s="36">
        <v>66.5</v>
      </c>
      <c r="O1435" s="37">
        <f>M1435*N1435</f>
        <v>8791.2999999999993</v>
      </c>
      <c r="P1435" s="37">
        <v>0</v>
      </c>
      <c r="Q1435" s="37">
        <f>M1435*P1435</f>
        <v>0</v>
      </c>
      <c r="R1435" s="37"/>
      <c r="S1435" s="37">
        <f>M1435*R1435</f>
        <v>0</v>
      </c>
      <c r="T1435" s="37">
        <v>21</v>
      </c>
      <c r="U1435" s="37">
        <f>O1435*T1435/100</f>
        <v>1846.1729999999998</v>
      </c>
      <c r="V1435" s="37">
        <f>U1435+O1435</f>
        <v>10637.472999999998</v>
      </c>
      <c r="W1435" s="37" t="s">
        <v>1254</v>
      </c>
      <c r="X1435" s="37"/>
      <c r="Y1435" s="37">
        <v>1</v>
      </c>
    </row>
    <row r="1436" spans="6:25" s="38" customFormat="1" ht="12" outlineLevel="2" x14ac:dyDescent="0.3">
      <c r="F1436" s="39"/>
      <c r="G1436" s="40"/>
      <c r="H1436" s="191" t="s">
        <v>230</v>
      </c>
      <c r="I1436" s="203"/>
      <c r="J1436" s="203"/>
      <c r="K1436" s="203"/>
      <c r="L1436" s="203"/>
      <c r="M1436" s="203"/>
      <c r="N1436" s="203"/>
      <c r="O1436" s="203"/>
      <c r="P1436" s="42"/>
      <c r="Q1436" s="43"/>
      <c r="R1436" s="42"/>
      <c r="S1436" s="43"/>
      <c r="T1436" s="44"/>
      <c r="U1436" s="44"/>
      <c r="V1436" s="44"/>
      <c r="W1436" s="45"/>
    </row>
    <row r="1437" spans="6:25" s="38" customFormat="1" ht="6" customHeight="1" outlineLevel="2" x14ac:dyDescent="0.3">
      <c r="F1437" s="39"/>
      <c r="G1437" s="40"/>
      <c r="H1437" s="41"/>
      <c r="I1437" s="46"/>
      <c r="J1437" s="46"/>
      <c r="K1437" s="46"/>
      <c r="L1437" s="46"/>
      <c r="M1437" s="46"/>
      <c r="N1437" s="46"/>
      <c r="O1437" s="46"/>
      <c r="P1437" s="42"/>
      <c r="Q1437" s="43"/>
      <c r="R1437" s="42"/>
      <c r="S1437" s="43"/>
      <c r="T1437" s="44"/>
      <c r="U1437" s="44"/>
      <c r="V1437" s="44"/>
      <c r="W1437" s="45"/>
    </row>
    <row r="1438" spans="6:25" s="47" customFormat="1" ht="10.5" outlineLevel="3" x14ac:dyDescent="0.25">
      <c r="F1438" s="48"/>
      <c r="G1438" s="49"/>
      <c r="H1438" s="50" t="str">
        <f>IF(AND(H1437&lt;&gt;"Výkaz výměr:",I1437=""),"Výkaz výměr:","")</f>
        <v>Výkaz výměr:</v>
      </c>
      <c r="I1438" s="51" t="s">
        <v>198</v>
      </c>
      <c r="J1438" s="52"/>
      <c r="K1438" s="53"/>
      <c r="L1438" s="54"/>
      <c r="M1438" s="55"/>
      <c r="N1438" s="56"/>
      <c r="O1438" s="57"/>
      <c r="P1438" s="58"/>
      <c r="Q1438" s="56"/>
      <c r="R1438" s="56"/>
      <c r="S1438" s="56"/>
      <c r="T1438" s="59" t="s">
        <v>3</v>
      </c>
      <c r="U1438" s="56"/>
      <c r="V1438" s="56"/>
      <c r="W1438" s="60"/>
    </row>
    <row r="1439" spans="6:25" s="47" customFormat="1" ht="10.5" outlineLevel="3" x14ac:dyDescent="0.25">
      <c r="F1439" s="48"/>
      <c r="G1439" s="49"/>
      <c r="H1439" s="50" t="str">
        <f>IF(AND(H1438&lt;&gt;"Výkaz výměr:",I1438=""),"Výkaz výměr:","")</f>
        <v/>
      </c>
      <c r="I1439" s="51" t="s">
        <v>754</v>
      </c>
      <c r="J1439" s="52"/>
      <c r="K1439" s="53"/>
      <c r="L1439" s="54"/>
      <c r="M1439" s="55">
        <v>132.19999999999999</v>
      </c>
      <c r="N1439" s="56"/>
      <c r="O1439" s="57"/>
      <c r="P1439" s="58"/>
      <c r="Q1439" s="56"/>
      <c r="R1439" s="56"/>
      <c r="S1439" s="56"/>
      <c r="T1439" s="59" t="s">
        <v>3</v>
      </c>
      <c r="U1439" s="56"/>
      <c r="V1439" s="56"/>
      <c r="W1439" s="60"/>
    </row>
    <row r="1440" spans="6:25" s="38" customFormat="1" ht="12" outlineLevel="2" x14ac:dyDescent="0.3">
      <c r="F1440" s="30">
        <v>226</v>
      </c>
      <c r="G1440" s="31" t="s">
        <v>0</v>
      </c>
      <c r="H1440" s="32" t="s">
        <v>346</v>
      </c>
      <c r="I1440" s="33" t="s">
        <v>1299</v>
      </c>
      <c r="J1440" s="31" t="s">
        <v>6</v>
      </c>
      <c r="K1440" s="34">
        <v>237.96</v>
      </c>
      <c r="L1440" s="35">
        <v>0</v>
      </c>
      <c r="M1440" s="34">
        <v>237.96</v>
      </c>
      <c r="N1440" s="36">
        <v>276</v>
      </c>
      <c r="O1440" s="37">
        <f>M1440*N1440</f>
        <v>65676.960000000006</v>
      </c>
      <c r="P1440" s="37">
        <v>1</v>
      </c>
      <c r="Q1440" s="37">
        <f>M1440*P1440</f>
        <v>237.96</v>
      </c>
      <c r="R1440" s="37"/>
      <c r="S1440" s="37">
        <f>M1440*R1440</f>
        <v>0</v>
      </c>
      <c r="T1440" s="37">
        <v>21</v>
      </c>
      <c r="U1440" s="37">
        <f>O1440*T1440/100</f>
        <v>13792.161600000001</v>
      </c>
      <c r="V1440" s="37">
        <f>U1440+O1440</f>
        <v>79469.121600000013</v>
      </c>
      <c r="W1440" s="37"/>
      <c r="X1440" s="37"/>
      <c r="Y1440" s="37">
        <v>1</v>
      </c>
    </row>
    <row r="1441" spans="6:25" s="38" customFormat="1" ht="12" outlineLevel="2" x14ac:dyDescent="0.3">
      <c r="F1441" s="39"/>
      <c r="G1441" s="40"/>
      <c r="H1441" s="191" t="s">
        <v>230</v>
      </c>
      <c r="I1441" s="203"/>
      <c r="J1441" s="203"/>
      <c r="K1441" s="203"/>
      <c r="L1441" s="203"/>
      <c r="M1441" s="203"/>
      <c r="N1441" s="203"/>
      <c r="O1441" s="203"/>
      <c r="P1441" s="42"/>
      <c r="Q1441" s="43"/>
      <c r="R1441" s="42"/>
      <c r="S1441" s="43"/>
      <c r="T1441" s="44"/>
      <c r="U1441" s="44"/>
      <c r="V1441" s="44"/>
      <c r="W1441" s="45"/>
    </row>
    <row r="1442" spans="6:25" s="38" customFormat="1" ht="6" customHeight="1" outlineLevel="2" x14ac:dyDescent="0.3">
      <c r="F1442" s="39"/>
      <c r="G1442" s="40"/>
      <c r="H1442" s="41"/>
      <c r="I1442" s="46"/>
      <c r="J1442" s="46"/>
      <c r="K1442" s="46"/>
      <c r="L1442" s="46"/>
      <c r="M1442" s="46"/>
      <c r="N1442" s="46"/>
      <c r="O1442" s="46"/>
      <c r="P1442" s="42"/>
      <c r="Q1442" s="43"/>
      <c r="R1442" s="42"/>
      <c r="S1442" s="43"/>
      <c r="T1442" s="44"/>
      <c r="U1442" s="44"/>
      <c r="V1442" s="44"/>
      <c r="W1442" s="45"/>
    </row>
    <row r="1443" spans="6:25" s="47" customFormat="1" ht="10.5" outlineLevel="3" x14ac:dyDescent="0.25">
      <c r="F1443" s="48"/>
      <c r="G1443" s="49"/>
      <c r="H1443" s="50" t="str">
        <f>IF(AND(H1442&lt;&gt;"Výkaz výměr:",I1442=""),"Výkaz výměr:","")</f>
        <v>Výkaz výměr:</v>
      </c>
      <c r="I1443" s="51" t="s">
        <v>618</v>
      </c>
      <c r="J1443" s="52"/>
      <c r="K1443" s="53"/>
      <c r="L1443" s="54"/>
      <c r="M1443" s="55"/>
      <c r="N1443" s="56"/>
      <c r="O1443" s="57"/>
      <c r="P1443" s="58"/>
      <c r="Q1443" s="56"/>
      <c r="R1443" s="56"/>
      <c r="S1443" s="56"/>
      <c r="T1443" s="59" t="s">
        <v>3</v>
      </c>
      <c r="U1443" s="56"/>
      <c r="V1443" s="56"/>
      <c r="W1443" s="60"/>
    </row>
    <row r="1444" spans="6:25" s="47" customFormat="1" ht="10.5" outlineLevel="3" x14ac:dyDescent="0.25">
      <c r="F1444" s="48"/>
      <c r="G1444" s="49"/>
      <c r="H1444" s="50" t="str">
        <f>IF(AND(H1443&lt;&gt;"Výkaz výměr:",I1443=""),"Výkaz výměr:","")</f>
        <v/>
      </c>
      <c r="I1444" s="51" t="s">
        <v>843</v>
      </c>
      <c r="J1444" s="52"/>
      <c r="K1444" s="53"/>
      <c r="L1444" s="54"/>
      <c r="M1444" s="55">
        <v>237.96</v>
      </c>
      <c r="N1444" s="56"/>
      <c r="O1444" s="57"/>
      <c r="P1444" s="58"/>
      <c r="Q1444" s="56"/>
      <c r="R1444" s="56"/>
      <c r="S1444" s="56"/>
      <c r="T1444" s="59" t="s">
        <v>3</v>
      </c>
      <c r="U1444" s="56"/>
      <c r="V1444" s="56"/>
      <c r="W1444" s="60"/>
    </row>
    <row r="1445" spans="6:25" s="3" customFormat="1" ht="12.75" customHeight="1" outlineLevel="2" x14ac:dyDescent="0.25">
      <c r="F1445" s="9"/>
      <c r="G1445" s="10"/>
      <c r="H1445" s="10"/>
      <c r="I1445" s="11"/>
      <c r="J1445" s="10"/>
      <c r="K1445" s="12"/>
      <c r="L1445" s="13"/>
      <c r="M1445" s="12"/>
      <c r="N1445" s="13"/>
      <c r="O1445" s="14"/>
      <c r="P1445" s="15"/>
      <c r="Q1445" s="13"/>
      <c r="R1445" s="13"/>
      <c r="S1445" s="13"/>
      <c r="T1445" s="16" t="s">
        <v>3</v>
      </c>
      <c r="U1445" s="13"/>
      <c r="V1445" s="13"/>
      <c r="W1445" s="13"/>
    </row>
    <row r="1446" spans="6:25" s="69" customFormat="1" ht="16.5" customHeight="1" outlineLevel="1" x14ac:dyDescent="0.3">
      <c r="F1446" s="70"/>
      <c r="G1446" s="71"/>
      <c r="H1446" s="72"/>
      <c r="I1446" s="72" t="s">
        <v>514</v>
      </c>
      <c r="J1446" s="71"/>
      <c r="K1446" s="73"/>
      <c r="L1446" s="74"/>
      <c r="M1446" s="73"/>
      <c r="N1446" s="74"/>
      <c r="O1446" s="75">
        <f>SUBTOTAL(9,O1447:O1535)</f>
        <v>202604.15420000002</v>
      </c>
      <c r="P1446" s="76"/>
      <c r="Q1446" s="75">
        <f>SUBTOTAL(9,Q1447:Q1535)</f>
        <v>0.10581999999999998</v>
      </c>
      <c r="R1446" s="74"/>
      <c r="S1446" s="75">
        <f>SUBTOTAL(9,S1447:S1535)</f>
        <v>0</v>
      </c>
      <c r="T1446" s="77"/>
      <c r="U1446" s="75">
        <f>SUBTOTAL(9,U1447:U1535)</f>
        <v>42546.872381999994</v>
      </c>
      <c r="V1446" s="75">
        <f>SUBTOTAL(9,V1447:V1535)</f>
        <v>245151.02658199999</v>
      </c>
      <c r="W1446" s="78"/>
      <c r="Y1446" s="75">
        <f>SUBTOTAL(9,Y1447:Y1535)</f>
        <v>15</v>
      </c>
    </row>
    <row r="1447" spans="6:25" s="38" customFormat="1" ht="12" outlineLevel="2" x14ac:dyDescent="0.3">
      <c r="F1447" s="30">
        <v>227</v>
      </c>
      <c r="G1447" s="31" t="s">
        <v>0</v>
      </c>
      <c r="H1447" s="32" t="s">
        <v>272</v>
      </c>
      <c r="I1447" s="33" t="s">
        <v>1007</v>
      </c>
      <c r="J1447" s="31" t="s">
        <v>13</v>
      </c>
      <c r="K1447" s="34">
        <v>109.45</v>
      </c>
      <c r="L1447" s="35">
        <v>0</v>
      </c>
      <c r="M1447" s="34">
        <v>109.45</v>
      </c>
      <c r="N1447" s="36">
        <v>15</v>
      </c>
      <c r="O1447" s="37">
        <f>M1447*N1447</f>
        <v>1641.75</v>
      </c>
      <c r="P1447" s="37">
        <v>0</v>
      </c>
      <c r="Q1447" s="37">
        <f>M1447*P1447</f>
        <v>0</v>
      </c>
      <c r="R1447" s="37"/>
      <c r="S1447" s="37">
        <f>M1447*R1447</f>
        <v>0</v>
      </c>
      <c r="T1447" s="37">
        <v>21</v>
      </c>
      <c r="U1447" s="37">
        <f>O1447*T1447/100</f>
        <v>344.76749999999998</v>
      </c>
      <c r="V1447" s="37">
        <f>U1447+O1447</f>
        <v>1986.5174999999999</v>
      </c>
      <c r="W1447" s="37"/>
      <c r="X1447" s="37"/>
      <c r="Y1447" s="37">
        <v>1</v>
      </c>
    </row>
    <row r="1448" spans="6:25" s="38" customFormat="1" ht="12" outlineLevel="2" x14ac:dyDescent="0.3">
      <c r="F1448" s="39"/>
      <c r="G1448" s="40"/>
      <c r="H1448" s="191" t="s">
        <v>230</v>
      </c>
      <c r="I1448" s="203"/>
      <c r="J1448" s="203"/>
      <c r="K1448" s="203"/>
      <c r="L1448" s="203"/>
      <c r="M1448" s="203"/>
      <c r="N1448" s="203"/>
      <c r="O1448" s="203"/>
      <c r="P1448" s="42"/>
      <c r="Q1448" s="43"/>
      <c r="R1448" s="42"/>
      <c r="S1448" s="43"/>
      <c r="T1448" s="44"/>
      <c r="U1448" s="44"/>
      <c r="V1448" s="44"/>
      <c r="W1448" s="45"/>
    </row>
    <row r="1449" spans="6:25" s="38" customFormat="1" ht="6" customHeight="1" outlineLevel="2" x14ac:dyDescent="0.3">
      <c r="F1449" s="39"/>
      <c r="G1449" s="40"/>
      <c r="H1449" s="41"/>
      <c r="I1449" s="46"/>
      <c r="J1449" s="46"/>
      <c r="K1449" s="46"/>
      <c r="L1449" s="46"/>
      <c r="M1449" s="46"/>
      <c r="N1449" s="46"/>
      <c r="O1449" s="46"/>
      <c r="P1449" s="42"/>
      <c r="Q1449" s="43"/>
      <c r="R1449" s="42"/>
      <c r="S1449" s="43"/>
      <c r="T1449" s="44"/>
      <c r="U1449" s="44"/>
      <c r="V1449" s="44"/>
      <c r="W1449" s="45"/>
    </row>
    <row r="1450" spans="6:25" s="47" customFormat="1" ht="10.5" outlineLevel="3" x14ac:dyDescent="0.25">
      <c r="F1450" s="48"/>
      <c r="G1450" s="49"/>
      <c r="H1450" s="50" t="str">
        <f>IF(AND(H1449&lt;&gt;"Výkaz výměr:",I1449=""),"Výkaz výměr:","")</f>
        <v>Výkaz výměr:</v>
      </c>
      <c r="I1450" s="51" t="s">
        <v>940</v>
      </c>
      <c r="J1450" s="52"/>
      <c r="K1450" s="53"/>
      <c r="L1450" s="54"/>
      <c r="M1450" s="55"/>
      <c r="N1450" s="56"/>
      <c r="O1450" s="57"/>
      <c r="P1450" s="58"/>
      <c r="Q1450" s="56"/>
      <c r="R1450" s="56"/>
      <c r="S1450" s="56"/>
      <c r="T1450" s="59" t="s">
        <v>3</v>
      </c>
      <c r="U1450" s="56"/>
      <c r="V1450" s="56"/>
      <c r="W1450" s="60"/>
    </row>
    <row r="1451" spans="6:25" s="47" customFormat="1" ht="10.5" outlineLevel="3" x14ac:dyDescent="0.25">
      <c r="F1451" s="48"/>
      <c r="G1451" s="49"/>
      <c r="H1451" s="50" t="str">
        <f>IF(AND(H1450&lt;&gt;"Výkaz výměr:",I1450=""),"Výkaz výměr:","")</f>
        <v/>
      </c>
      <c r="I1451" s="51" t="s">
        <v>771</v>
      </c>
      <c r="J1451" s="52"/>
      <c r="K1451" s="53"/>
      <c r="L1451" s="54"/>
      <c r="M1451" s="55">
        <v>218.9</v>
      </c>
      <c r="N1451" s="56"/>
      <c r="O1451" s="57"/>
      <c r="P1451" s="58"/>
      <c r="Q1451" s="56"/>
      <c r="R1451" s="56"/>
      <c r="S1451" s="56"/>
      <c r="T1451" s="59" t="s">
        <v>3</v>
      </c>
      <c r="U1451" s="56"/>
      <c r="V1451" s="56"/>
      <c r="W1451" s="60"/>
    </row>
    <row r="1452" spans="6:25" s="47" customFormat="1" ht="10.5" outlineLevel="3" x14ac:dyDescent="0.25">
      <c r="F1452" s="48"/>
      <c r="G1452" s="49"/>
      <c r="H1452" s="50" t="str">
        <f>IF(AND(H1451&lt;&gt;"Výkaz výměr:",I1451=""),"Výkaz výměr:","")</f>
        <v/>
      </c>
      <c r="I1452" s="51" t="s">
        <v>1143</v>
      </c>
      <c r="J1452" s="52"/>
      <c r="K1452" s="53"/>
      <c r="L1452" s="54"/>
      <c r="M1452" s="55">
        <v>-109.45</v>
      </c>
      <c r="N1452" s="56"/>
      <c r="O1452" s="57"/>
      <c r="P1452" s="58"/>
      <c r="Q1452" s="56"/>
      <c r="R1452" s="56"/>
      <c r="S1452" s="56"/>
      <c r="T1452" s="59" t="s">
        <v>3</v>
      </c>
      <c r="U1452" s="56"/>
      <c r="V1452" s="56"/>
      <c r="W1452" s="60"/>
    </row>
    <row r="1453" spans="6:25" s="38" customFormat="1" ht="12" outlineLevel="2" x14ac:dyDescent="0.3">
      <c r="F1453" s="30">
        <v>228</v>
      </c>
      <c r="G1453" s="31" t="s">
        <v>0</v>
      </c>
      <c r="H1453" s="32" t="s">
        <v>272</v>
      </c>
      <c r="I1453" s="33" t="s">
        <v>1007</v>
      </c>
      <c r="J1453" s="31" t="s">
        <v>13</v>
      </c>
      <c r="K1453" s="34">
        <v>109.45</v>
      </c>
      <c r="L1453" s="35">
        <v>0</v>
      </c>
      <c r="M1453" s="34">
        <v>109.45</v>
      </c>
      <c r="N1453" s="36">
        <v>15</v>
      </c>
      <c r="O1453" s="37">
        <f>M1453*N1453</f>
        <v>1641.75</v>
      </c>
      <c r="P1453" s="37">
        <v>0</v>
      </c>
      <c r="Q1453" s="37">
        <f>M1453*P1453</f>
        <v>0</v>
      </c>
      <c r="R1453" s="37"/>
      <c r="S1453" s="37">
        <f>M1453*R1453</f>
        <v>0</v>
      </c>
      <c r="T1453" s="37">
        <v>21</v>
      </c>
      <c r="U1453" s="37">
        <f>O1453*T1453/100</f>
        <v>344.76749999999998</v>
      </c>
      <c r="V1453" s="37">
        <f>U1453+O1453</f>
        <v>1986.5174999999999</v>
      </c>
      <c r="W1453" s="37"/>
      <c r="X1453" s="37"/>
      <c r="Y1453" s="37">
        <v>1</v>
      </c>
    </row>
    <row r="1454" spans="6:25" s="38" customFormat="1" ht="12" outlineLevel="2" x14ac:dyDescent="0.3">
      <c r="F1454" s="39"/>
      <c r="G1454" s="40"/>
      <c r="H1454" s="191" t="s">
        <v>230</v>
      </c>
      <c r="I1454" s="203"/>
      <c r="J1454" s="203"/>
      <c r="K1454" s="203"/>
      <c r="L1454" s="203"/>
      <c r="M1454" s="203"/>
      <c r="N1454" s="203"/>
      <c r="O1454" s="203"/>
      <c r="P1454" s="42"/>
      <c r="Q1454" s="43"/>
      <c r="R1454" s="42"/>
      <c r="S1454" s="43"/>
      <c r="T1454" s="44"/>
      <c r="U1454" s="44"/>
      <c r="V1454" s="44"/>
      <c r="W1454" s="45"/>
    </row>
    <row r="1455" spans="6:25" s="38" customFormat="1" ht="6" customHeight="1" outlineLevel="2" x14ac:dyDescent="0.3">
      <c r="F1455" s="39"/>
      <c r="G1455" s="40"/>
      <c r="H1455" s="41"/>
      <c r="I1455" s="46"/>
      <c r="J1455" s="46"/>
      <c r="K1455" s="46"/>
      <c r="L1455" s="46"/>
      <c r="M1455" s="46"/>
      <c r="N1455" s="46"/>
      <c r="O1455" s="46"/>
      <c r="P1455" s="42"/>
      <c r="Q1455" s="43"/>
      <c r="R1455" s="42"/>
      <c r="S1455" s="43"/>
      <c r="T1455" s="44"/>
      <c r="U1455" s="44"/>
      <c r="V1455" s="44"/>
      <c r="W1455" s="45"/>
    </row>
    <row r="1456" spans="6:25" s="47" customFormat="1" ht="10.5" outlineLevel="3" x14ac:dyDescent="0.25">
      <c r="F1456" s="48"/>
      <c r="G1456" s="49"/>
      <c r="H1456" s="50" t="str">
        <f>IF(AND(H1455&lt;&gt;"Výkaz výměr:",I1455=""),"Výkaz výměr:","")</f>
        <v>Výkaz výměr:</v>
      </c>
      <c r="I1456" s="51" t="s">
        <v>421</v>
      </c>
      <c r="J1456" s="52"/>
      <c r="K1456" s="53"/>
      <c r="L1456" s="54"/>
      <c r="M1456" s="55"/>
      <c r="N1456" s="56"/>
      <c r="O1456" s="57"/>
      <c r="P1456" s="58"/>
      <c r="Q1456" s="56"/>
      <c r="R1456" s="56"/>
      <c r="S1456" s="56"/>
      <c r="T1456" s="59" t="s">
        <v>3</v>
      </c>
      <c r="U1456" s="56"/>
      <c r="V1456" s="56"/>
      <c r="W1456" s="60"/>
    </row>
    <row r="1457" spans="6:25" s="47" customFormat="1" ht="10.5" outlineLevel="3" x14ac:dyDescent="0.25">
      <c r="F1457" s="48"/>
      <c r="G1457" s="49"/>
      <c r="H1457" s="50" t="str">
        <f>IF(AND(H1456&lt;&gt;"Výkaz výměr:",I1456=""),"Výkaz výměr:","")</f>
        <v/>
      </c>
      <c r="I1457" s="51" t="s">
        <v>771</v>
      </c>
      <c r="J1457" s="52"/>
      <c r="K1457" s="53"/>
      <c r="L1457" s="54"/>
      <c r="M1457" s="55">
        <v>218.9</v>
      </c>
      <c r="N1457" s="56"/>
      <c r="O1457" s="57"/>
      <c r="P1457" s="58"/>
      <c r="Q1457" s="56"/>
      <c r="R1457" s="56"/>
      <c r="S1457" s="56"/>
      <c r="T1457" s="59" t="s">
        <v>3</v>
      </c>
      <c r="U1457" s="56"/>
      <c r="V1457" s="56"/>
      <c r="W1457" s="60"/>
    </row>
    <row r="1458" spans="6:25" s="47" customFormat="1" ht="10.5" outlineLevel="3" x14ac:dyDescent="0.25">
      <c r="F1458" s="48"/>
      <c r="G1458" s="49"/>
      <c r="H1458" s="50" t="str">
        <f>IF(AND(H1457&lt;&gt;"Výkaz výměr:",I1457=""),"Výkaz výměr:","")</f>
        <v/>
      </c>
      <c r="I1458" s="51" t="s">
        <v>1143</v>
      </c>
      <c r="J1458" s="52"/>
      <c r="K1458" s="53"/>
      <c r="L1458" s="54"/>
      <c r="M1458" s="55">
        <v>-109.45</v>
      </c>
      <c r="N1458" s="56"/>
      <c r="O1458" s="57"/>
      <c r="P1458" s="58"/>
      <c r="Q1458" s="56"/>
      <c r="R1458" s="56"/>
      <c r="S1458" s="56"/>
      <c r="T1458" s="59" t="s">
        <v>3</v>
      </c>
      <c r="U1458" s="56"/>
      <c r="V1458" s="56"/>
      <c r="W1458" s="60"/>
    </row>
    <row r="1459" spans="6:25" s="38" customFormat="1" ht="12" outlineLevel="2" x14ac:dyDescent="0.3">
      <c r="F1459" s="30">
        <v>229</v>
      </c>
      <c r="G1459" s="31" t="s">
        <v>0</v>
      </c>
      <c r="H1459" s="32" t="s">
        <v>275</v>
      </c>
      <c r="I1459" s="33" t="s">
        <v>1253</v>
      </c>
      <c r="J1459" s="31" t="s">
        <v>13</v>
      </c>
      <c r="K1459" s="34">
        <v>114.923</v>
      </c>
      <c r="L1459" s="35">
        <v>0</v>
      </c>
      <c r="M1459" s="34">
        <v>114.923</v>
      </c>
      <c r="N1459" s="36">
        <v>21.4</v>
      </c>
      <c r="O1459" s="37">
        <f>M1459*N1459</f>
        <v>2459.3521999999998</v>
      </c>
      <c r="P1459" s="37">
        <v>0</v>
      </c>
      <c r="Q1459" s="37">
        <f>M1459*P1459</f>
        <v>0</v>
      </c>
      <c r="R1459" s="37"/>
      <c r="S1459" s="37">
        <f>M1459*R1459</f>
        <v>0</v>
      </c>
      <c r="T1459" s="37">
        <v>21</v>
      </c>
      <c r="U1459" s="37">
        <f>O1459*T1459/100</f>
        <v>516.46396199999992</v>
      </c>
      <c r="V1459" s="37">
        <f>U1459+O1459</f>
        <v>2975.8161619999996</v>
      </c>
      <c r="W1459" s="37"/>
      <c r="X1459" s="37"/>
      <c r="Y1459" s="37">
        <v>1</v>
      </c>
    </row>
    <row r="1460" spans="6:25" s="38" customFormat="1" ht="12" outlineLevel="2" x14ac:dyDescent="0.3">
      <c r="F1460" s="39"/>
      <c r="G1460" s="40"/>
      <c r="H1460" s="191" t="s">
        <v>230</v>
      </c>
      <c r="I1460" s="203"/>
      <c r="J1460" s="203"/>
      <c r="K1460" s="203"/>
      <c r="L1460" s="203"/>
      <c r="M1460" s="203"/>
      <c r="N1460" s="203"/>
      <c r="O1460" s="203"/>
      <c r="P1460" s="42"/>
      <c r="Q1460" s="43"/>
      <c r="R1460" s="42"/>
      <c r="S1460" s="43"/>
      <c r="T1460" s="44"/>
      <c r="U1460" s="44"/>
      <c r="V1460" s="44"/>
      <c r="W1460" s="45"/>
    </row>
    <row r="1461" spans="6:25" s="38" customFormat="1" ht="6" customHeight="1" outlineLevel="2" x14ac:dyDescent="0.3">
      <c r="F1461" s="39"/>
      <c r="G1461" s="40"/>
      <c r="H1461" s="41"/>
      <c r="I1461" s="46"/>
      <c r="J1461" s="46"/>
      <c r="K1461" s="46"/>
      <c r="L1461" s="46"/>
      <c r="M1461" s="46"/>
      <c r="N1461" s="46"/>
      <c r="O1461" s="46"/>
      <c r="P1461" s="42"/>
      <c r="Q1461" s="43"/>
      <c r="R1461" s="42"/>
      <c r="S1461" s="43"/>
      <c r="T1461" s="44"/>
      <c r="U1461" s="44"/>
      <c r="V1461" s="44"/>
      <c r="W1461" s="45"/>
    </row>
    <row r="1462" spans="6:25" s="47" customFormat="1" ht="10.5" outlineLevel="3" x14ac:dyDescent="0.25">
      <c r="F1462" s="48"/>
      <c r="G1462" s="49"/>
      <c r="H1462" s="50" t="str">
        <f>IF(AND(H1461&lt;&gt;"Výkaz výměr:",I1461=""),"Výkaz výměr:","")</f>
        <v>Výkaz výměr:</v>
      </c>
      <c r="I1462" s="51" t="s">
        <v>442</v>
      </c>
      <c r="J1462" s="52"/>
      <c r="K1462" s="53"/>
      <c r="L1462" s="54"/>
      <c r="M1462" s="55"/>
      <c r="N1462" s="56"/>
      <c r="O1462" s="57"/>
      <c r="P1462" s="58"/>
      <c r="Q1462" s="56"/>
      <c r="R1462" s="56"/>
      <c r="S1462" s="56"/>
      <c r="T1462" s="59" t="s">
        <v>3</v>
      </c>
      <c r="U1462" s="56"/>
      <c r="V1462" s="56"/>
      <c r="W1462" s="60"/>
    </row>
    <row r="1463" spans="6:25" s="47" customFormat="1" ht="10.5" outlineLevel="3" x14ac:dyDescent="0.25">
      <c r="F1463" s="48"/>
      <c r="G1463" s="49"/>
      <c r="H1463" s="50" t="str">
        <f>IF(AND(H1462&lt;&gt;"Výkaz výměr:",I1462=""),"Výkaz výměr:","")</f>
        <v/>
      </c>
      <c r="I1463" s="51" t="s">
        <v>901</v>
      </c>
      <c r="J1463" s="52"/>
      <c r="K1463" s="53"/>
      <c r="L1463" s="54"/>
      <c r="M1463" s="55">
        <v>229.845</v>
      </c>
      <c r="N1463" s="56"/>
      <c r="O1463" s="57"/>
      <c r="P1463" s="58"/>
      <c r="Q1463" s="56"/>
      <c r="R1463" s="56"/>
      <c r="S1463" s="56"/>
      <c r="T1463" s="59" t="s">
        <v>3</v>
      </c>
      <c r="U1463" s="56"/>
      <c r="V1463" s="56"/>
      <c r="W1463" s="60"/>
    </row>
    <row r="1464" spans="6:25" s="47" customFormat="1" ht="10.5" outlineLevel="3" x14ac:dyDescent="0.25">
      <c r="F1464" s="48"/>
      <c r="G1464" s="49"/>
      <c r="H1464" s="50" t="str">
        <f>IF(AND(H1463&lt;&gt;"Výkaz výměr:",I1463=""),"Výkaz výměr:","")</f>
        <v/>
      </c>
      <c r="I1464" s="51" t="s">
        <v>1144</v>
      </c>
      <c r="J1464" s="52"/>
      <c r="K1464" s="53"/>
      <c r="L1464" s="54"/>
      <c r="M1464" s="55">
        <v>-114.922</v>
      </c>
      <c r="N1464" s="56"/>
      <c r="O1464" s="57"/>
      <c r="P1464" s="58"/>
      <c r="Q1464" s="56"/>
      <c r="R1464" s="56"/>
      <c r="S1464" s="56"/>
      <c r="T1464" s="59" t="s">
        <v>3</v>
      </c>
      <c r="U1464" s="56"/>
      <c r="V1464" s="56"/>
      <c r="W1464" s="60"/>
    </row>
    <row r="1465" spans="6:25" s="38" customFormat="1" ht="24" outlineLevel="2" x14ac:dyDescent="0.3">
      <c r="F1465" s="30">
        <v>230</v>
      </c>
      <c r="G1465" s="31" t="s">
        <v>0</v>
      </c>
      <c r="H1465" s="32" t="s">
        <v>273</v>
      </c>
      <c r="I1465" s="33" t="s">
        <v>1374</v>
      </c>
      <c r="J1465" s="31" t="s">
        <v>13</v>
      </c>
      <c r="K1465" s="34">
        <v>131</v>
      </c>
      <c r="L1465" s="35">
        <v>0</v>
      </c>
      <c r="M1465" s="34">
        <v>131</v>
      </c>
      <c r="N1465" s="36">
        <v>74</v>
      </c>
      <c r="O1465" s="37">
        <f>M1465*N1465</f>
        <v>9694</v>
      </c>
      <c r="P1465" s="37">
        <v>3.0000000000000001E-5</v>
      </c>
      <c r="Q1465" s="37">
        <f>M1465*P1465</f>
        <v>3.9300000000000003E-3</v>
      </c>
      <c r="R1465" s="37"/>
      <c r="S1465" s="37">
        <f>M1465*R1465</f>
        <v>0</v>
      </c>
      <c r="T1465" s="37">
        <v>21</v>
      </c>
      <c r="U1465" s="37">
        <f>O1465*T1465/100</f>
        <v>2035.74</v>
      </c>
      <c r="V1465" s="37">
        <f>U1465+O1465</f>
        <v>11729.74</v>
      </c>
      <c r="W1465" s="37"/>
      <c r="X1465" s="37"/>
      <c r="Y1465" s="37">
        <v>1</v>
      </c>
    </row>
    <row r="1466" spans="6:25" s="38" customFormat="1" ht="12" outlineLevel="2" x14ac:dyDescent="0.3">
      <c r="F1466" s="39"/>
      <c r="G1466" s="40"/>
      <c r="H1466" s="191" t="s">
        <v>230</v>
      </c>
      <c r="I1466" s="203"/>
      <c r="J1466" s="203"/>
      <c r="K1466" s="203"/>
      <c r="L1466" s="203"/>
      <c r="M1466" s="203"/>
      <c r="N1466" s="203"/>
      <c r="O1466" s="203"/>
      <c r="P1466" s="42"/>
      <c r="Q1466" s="43"/>
      <c r="R1466" s="42"/>
      <c r="S1466" s="43"/>
      <c r="T1466" s="44"/>
      <c r="U1466" s="44"/>
      <c r="V1466" s="44"/>
      <c r="W1466" s="45"/>
    </row>
    <row r="1467" spans="6:25" s="38" customFormat="1" ht="6" customHeight="1" outlineLevel="2" x14ac:dyDescent="0.3">
      <c r="F1467" s="39"/>
      <c r="G1467" s="40"/>
      <c r="H1467" s="41"/>
      <c r="I1467" s="46"/>
      <c r="J1467" s="46"/>
      <c r="K1467" s="46"/>
      <c r="L1467" s="46"/>
      <c r="M1467" s="46"/>
      <c r="N1467" s="46"/>
      <c r="O1467" s="46"/>
      <c r="P1467" s="42"/>
      <c r="Q1467" s="43"/>
      <c r="R1467" s="42"/>
      <c r="S1467" s="43"/>
      <c r="T1467" s="44"/>
      <c r="U1467" s="44"/>
      <c r="V1467" s="44"/>
      <c r="W1467" s="45"/>
    </row>
    <row r="1468" spans="6:25" s="47" customFormat="1" ht="10.5" outlineLevel="3" x14ac:dyDescent="0.25">
      <c r="F1468" s="48"/>
      <c r="G1468" s="49"/>
      <c r="H1468" s="50" t="str">
        <f>IF(AND(H1467&lt;&gt;"Výkaz výměr:",I1467=""),"Výkaz výměr:","")</f>
        <v>Výkaz výměr:</v>
      </c>
      <c r="I1468" s="51" t="s">
        <v>358</v>
      </c>
      <c r="J1468" s="52"/>
      <c r="K1468" s="53"/>
      <c r="L1468" s="54"/>
      <c r="M1468" s="55"/>
      <c r="N1468" s="56"/>
      <c r="O1468" s="57"/>
      <c r="P1468" s="58"/>
      <c r="Q1468" s="56"/>
      <c r="R1468" s="56"/>
      <c r="S1468" s="56"/>
      <c r="T1468" s="59" t="s">
        <v>3</v>
      </c>
      <c r="U1468" s="56"/>
      <c r="V1468" s="56"/>
      <c r="W1468" s="60"/>
    </row>
    <row r="1469" spans="6:25" s="47" customFormat="1" ht="10.5" outlineLevel="3" x14ac:dyDescent="0.25">
      <c r="F1469" s="48"/>
      <c r="G1469" s="49"/>
      <c r="H1469" s="50" t="str">
        <f>IF(AND(H1468&lt;&gt;"Výkaz výměr:",I1468=""),"Výkaz výměr:","")</f>
        <v/>
      </c>
      <c r="I1469" s="51" t="s">
        <v>643</v>
      </c>
      <c r="J1469" s="52"/>
      <c r="K1469" s="53"/>
      <c r="L1469" s="54"/>
      <c r="M1469" s="55">
        <v>262</v>
      </c>
      <c r="N1469" s="56"/>
      <c r="O1469" s="57"/>
      <c r="P1469" s="58"/>
      <c r="Q1469" s="56"/>
      <c r="R1469" s="56"/>
      <c r="S1469" s="56"/>
      <c r="T1469" s="59" t="s">
        <v>3</v>
      </c>
      <c r="U1469" s="56"/>
      <c r="V1469" s="56"/>
      <c r="W1469" s="60"/>
    </row>
    <row r="1470" spans="6:25" s="47" customFormat="1" ht="10.5" outlineLevel="3" x14ac:dyDescent="0.25">
      <c r="F1470" s="48"/>
      <c r="G1470" s="49"/>
      <c r="H1470" s="50" t="str">
        <f>IF(AND(H1469&lt;&gt;"Výkaz výměr:",I1469=""),"Výkaz výměr:","")</f>
        <v/>
      </c>
      <c r="I1470" s="51" t="s">
        <v>1145</v>
      </c>
      <c r="J1470" s="52"/>
      <c r="K1470" s="53"/>
      <c r="L1470" s="54"/>
      <c r="M1470" s="55">
        <v>-131</v>
      </c>
      <c r="N1470" s="56"/>
      <c r="O1470" s="57"/>
      <c r="P1470" s="58"/>
      <c r="Q1470" s="56"/>
      <c r="R1470" s="56"/>
      <c r="S1470" s="56"/>
      <c r="T1470" s="59" t="s">
        <v>3</v>
      </c>
      <c r="U1470" s="56"/>
      <c r="V1470" s="56"/>
      <c r="W1470" s="60"/>
    </row>
    <row r="1471" spans="6:25" s="38" customFormat="1" ht="12" outlineLevel="2" x14ac:dyDescent="0.3">
      <c r="F1471" s="30">
        <v>231</v>
      </c>
      <c r="G1471" s="31" t="s">
        <v>0</v>
      </c>
      <c r="H1471" s="32" t="s">
        <v>276</v>
      </c>
      <c r="I1471" s="33" t="s">
        <v>1356</v>
      </c>
      <c r="J1471" s="31" t="s">
        <v>13</v>
      </c>
      <c r="K1471" s="34">
        <v>239</v>
      </c>
      <c r="L1471" s="35">
        <v>0</v>
      </c>
      <c r="M1471" s="34">
        <v>239</v>
      </c>
      <c r="N1471" s="36">
        <v>83</v>
      </c>
      <c r="O1471" s="37">
        <f>M1471*N1471</f>
        <v>19837</v>
      </c>
      <c r="P1471" s="37">
        <v>3.0000000000000001E-5</v>
      </c>
      <c r="Q1471" s="37">
        <f>M1471*P1471</f>
        <v>7.1700000000000002E-3</v>
      </c>
      <c r="R1471" s="37"/>
      <c r="S1471" s="37">
        <f>M1471*R1471</f>
        <v>0</v>
      </c>
      <c r="T1471" s="37">
        <v>21</v>
      </c>
      <c r="U1471" s="37">
        <f>O1471*T1471/100</f>
        <v>4165.7700000000004</v>
      </c>
      <c r="V1471" s="37">
        <f>U1471+O1471</f>
        <v>24002.77</v>
      </c>
      <c r="W1471" s="37"/>
      <c r="X1471" s="37"/>
      <c r="Y1471" s="37">
        <v>1</v>
      </c>
    </row>
    <row r="1472" spans="6:25" s="38" customFormat="1" ht="12" outlineLevel="2" x14ac:dyDescent="0.3">
      <c r="F1472" s="39"/>
      <c r="G1472" s="40"/>
      <c r="H1472" s="191" t="s">
        <v>230</v>
      </c>
      <c r="I1472" s="203"/>
      <c r="J1472" s="203"/>
      <c r="K1472" s="203"/>
      <c r="L1472" s="203"/>
      <c r="M1472" s="203"/>
      <c r="N1472" s="203"/>
      <c r="O1472" s="203"/>
      <c r="P1472" s="42"/>
      <c r="Q1472" s="43"/>
      <c r="R1472" s="42"/>
      <c r="S1472" s="43"/>
      <c r="T1472" s="44"/>
      <c r="U1472" s="44"/>
      <c r="V1472" s="44"/>
      <c r="W1472" s="45"/>
    </row>
    <row r="1473" spans="6:25" s="38" customFormat="1" ht="6" customHeight="1" outlineLevel="2" x14ac:dyDescent="0.3">
      <c r="F1473" s="39"/>
      <c r="G1473" s="40"/>
      <c r="H1473" s="41"/>
      <c r="I1473" s="46"/>
      <c r="J1473" s="46"/>
      <c r="K1473" s="46"/>
      <c r="L1473" s="46"/>
      <c r="M1473" s="46"/>
      <c r="N1473" s="46"/>
      <c r="O1473" s="46"/>
      <c r="P1473" s="42"/>
      <c r="Q1473" s="43"/>
      <c r="R1473" s="42"/>
      <c r="S1473" s="43"/>
      <c r="T1473" s="44"/>
      <c r="U1473" s="44"/>
      <c r="V1473" s="44"/>
      <c r="W1473" s="45"/>
    </row>
    <row r="1474" spans="6:25" s="47" customFormat="1" ht="10.5" outlineLevel="3" x14ac:dyDescent="0.25">
      <c r="F1474" s="48"/>
      <c r="G1474" s="49"/>
      <c r="H1474" s="50" t="str">
        <f>IF(AND(H1473&lt;&gt;"Výkaz výměr:",I1473=""),"Výkaz výměr:","")</f>
        <v>Výkaz výměr:</v>
      </c>
      <c r="I1474" s="51" t="s">
        <v>361</v>
      </c>
      <c r="J1474" s="52"/>
      <c r="K1474" s="53"/>
      <c r="L1474" s="54"/>
      <c r="M1474" s="55"/>
      <c r="N1474" s="56"/>
      <c r="O1474" s="57"/>
      <c r="P1474" s="58"/>
      <c r="Q1474" s="56"/>
      <c r="R1474" s="56"/>
      <c r="S1474" s="56"/>
      <c r="T1474" s="59" t="s">
        <v>3</v>
      </c>
      <c r="U1474" s="56"/>
      <c r="V1474" s="56"/>
      <c r="W1474" s="60"/>
    </row>
    <row r="1475" spans="6:25" s="47" customFormat="1" ht="10.5" outlineLevel="3" x14ac:dyDescent="0.25">
      <c r="F1475" s="48"/>
      <c r="G1475" s="49"/>
      <c r="H1475" s="50" t="str">
        <f>IF(AND(H1474&lt;&gt;"Výkaz výměr:",I1474=""),"Výkaz výměr:","")</f>
        <v/>
      </c>
      <c r="I1475" s="51" t="s">
        <v>652</v>
      </c>
      <c r="J1475" s="52"/>
      <c r="K1475" s="53"/>
      <c r="L1475" s="54"/>
      <c r="M1475" s="55">
        <v>478</v>
      </c>
      <c r="N1475" s="56"/>
      <c r="O1475" s="57"/>
      <c r="P1475" s="58"/>
      <c r="Q1475" s="56"/>
      <c r="R1475" s="56"/>
      <c r="S1475" s="56"/>
      <c r="T1475" s="59" t="s">
        <v>3</v>
      </c>
      <c r="U1475" s="56"/>
      <c r="V1475" s="56"/>
      <c r="W1475" s="60"/>
    </row>
    <row r="1476" spans="6:25" s="47" customFormat="1" ht="10.5" outlineLevel="3" x14ac:dyDescent="0.25">
      <c r="F1476" s="48"/>
      <c r="G1476" s="49"/>
      <c r="H1476" s="50" t="str">
        <f>IF(AND(H1475&lt;&gt;"Výkaz výměr:",I1475=""),"Výkaz výměr:","")</f>
        <v/>
      </c>
      <c r="I1476" s="51" t="s">
        <v>1157</v>
      </c>
      <c r="J1476" s="52"/>
      <c r="K1476" s="53"/>
      <c r="L1476" s="54"/>
      <c r="M1476" s="55">
        <v>-239</v>
      </c>
      <c r="N1476" s="56"/>
      <c r="O1476" s="57"/>
      <c r="P1476" s="58"/>
      <c r="Q1476" s="56"/>
      <c r="R1476" s="56"/>
      <c r="S1476" s="56"/>
      <c r="T1476" s="59" t="s">
        <v>3</v>
      </c>
      <c r="U1476" s="56"/>
      <c r="V1476" s="56"/>
      <c r="W1476" s="60"/>
    </row>
    <row r="1477" spans="6:25" s="38" customFormat="1" ht="12" outlineLevel="2" x14ac:dyDescent="0.3">
      <c r="F1477" s="30">
        <v>232</v>
      </c>
      <c r="G1477" s="31" t="s">
        <v>0</v>
      </c>
      <c r="H1477" s="32" t="s">
        <v>270</v>
      </c>
      <c r="I1477" s="33" t="s">
        <v>1104</v>
      </c>
      <c r="J1477" s="31" t="s">
        <v>13</v>
      </c>
      <c r="K1477" s="34">
        <v>131</v>
      </c>
      <c r="L1477" s="35">
        <v>0</v>
      </c>
      <c r="M1477" s="34">
        <v>131</v>
      </c>
      <c r="N1477" s="36">
        <v>39.799999999999997</v>
      </c>
      <c r="O1477" s="37">
        <f>M1477*N1477</f>
        <v>5213.7999999999993</v>
      </c>
      <c r="P1477" s="37">
        <v>0</v>
      </c>
      <c r="Q1477" s="37">
        <f>M1477*P1477</f>
        <v>0</v>
      </c>
      <c r="R1477" s="37"/>
      <c r="S1477" s="37">
        <f>M1477*R1477</f>
        <v>0</v>
      </c>
      <c r="T1477" s="37">
        <v>21</v>
      </c>
      <c r="U1477" s="37">
        <f>O1477*T1477/100</f>
        <v>1094.8979999999999</v>
      </c>
      <c r="V1477" s="37">
        <f>U1477+O1477</f>
        <v>6308.6979999999994</v>
      </c>
      <c r="W1477" s="37"/>
      <c r="X1477" s="37"/>
      <c r="Y1477" s="37">
        <v>1</v>
      </c>
    </row>
    <row r="1478" spans="6:25" s="38" customFormat="1" ht="12" outlineLevel="2" x14ac:dyDescent="0.3">
      <c r="F1478" s="39"/>
      <c r="G1478" s="40"/>
      <c r="H1478" s="191" t="s">
        <v>230</v>
      </c>
      <c r="I1478" s="203"/>
      <c r="J1478" s="203"/>
      <c r="K1478" s="203"/>
      <c r="L1478" s="203"/>
      <c r="M1478" s="203"/>
      <c r="N1478" s="203"/>
      <c r="O1478" s="203"/>
      <c r="P1478" s="42"/>
      <c r="Q1478" s="43"/>
      <c r="R1478" s="42"/>
      <c r="S1478" s="43"/>
      <c r="T1478" s="44"/>
      <c r="U1478" s="44"/>
      <c r="V1478" s="44"/>
      <c r="W1478" s="45"/>
    </row>
    <row r="1479" spans="6:25" s="38" customFormat="1" ht="6" customHeight="1" outlineLevel="2" x14ac:dyDescent="0.3">
      <c r="F1479" s="39"/>
      <c r="G1479" s="40"/>
      <c r="H1479" s="41"/>
      <c r="I1479" s="46"/>
      <c r="J1479" s="46"/>
      <c r="K1479" s="46"/>
      <c r="L1479" s="46"/>
      <c r="M1479" s="46"/>
      <c r="N1479" s="46"/>
      <c r="O1479" s="46"/>
      <c r="P1479" s="42"/>
      <c r="Q1479" s="43"/>
      <c r="R1479" s="42"/>
      <c r="S1479" s="43"/>
      <c r="T1479" s="44"/>
      <c r="U1479" s="44"/>
      <c r="V1479" s="44"/>
      <c r="W1479" s="45"/>
    </row>
    <row r="1480" spans="6:25" s="47" customFormat="1" ht="10.5" outlineLevel="3" x14ac:dyDescent="0.25">
      <c r="F1480" s="48"/>
      <c r="G1480" s="49"/>
      <c r="H1480" s="50" t="str">
        <f>IF(AND(H1479&lt;&gt;"Výkaz výměr:",I1479=""),"Výkaz výměr:","")</f>
        <v>Výkaz výměr:</v>
      </c>
      <c r="I1480" s="51" t="s">
        <v>85</v>
      </c>
      <c r="J1480" s="52"/>
      <c r="K1480" s="53"/>
      <c r="L1480" s="54"/>
      <c r="M1480" s="55"/>
      <c r="N1480" s="56"/>
      <c r="O1480" s="57"/>
      <c r="P1480" s="58"/>
      <c r="Q1480" s="56"/>
      <c r="R1480" s="56"/>
      <c r="S1480" s="56"/>
      <c r="T1480" s="59" t="s">
        <v>3</v>
      </c>
      <c r="U1480" s="56"/>
      <c r="V1480" s="56"/>
      <c r="W1480" s="60"/>
    </row>
    <row r="1481" spans="6:25" s="47" customFormat="1" ht="10.5" outlineLevel="3" x14ac:dyDescent="0.25">
      <c r="F1481" s="48"/>
      <c r="G1481" s="49"/>
      <c r="H1481" s="50" t="str">
        <f>IF(AND(H1480&lt;&gt;"Výkaz výměr:",I1480=""),"Výkaz výměr:","")</f>
        <v/>
      </c>
      <c r="I1481" s="51" t="s">
        <v>643</v>
      </c>
      <c r="J1481" s="52"/>
      <c r="K1481" s="53"/>
      <c r="L1481" s="54"/>
      <c r="M1481" s="55">
        <v>262</v>
      </c>
      <c r="N1481" s="56"/>
      <c r="O1481" s="57"/>
      <c r="P1481" s="58"/>
      <c r="Q1481" s="56"/>
      <c r="R1481" s="56"/>
      <c r="S1481" s="56"/>
      <c r="T1481" s="59" t="s">
        <v>3</v>
      </c>
      <c r="U1481" s="56"/>
      <c r="V1481" s="56"/>
      <c r="W1481" s="60"/>
    </row>
    <row r="1482" spans="6:25" s="47" customFormat="1" ht="10.5" outlineLevel="3" x14ac:dyDescent="0.25">
      <c r="F1482" s="48"/>
      <c r="G1482" s="49"/>
      <c r="H1482" s="50" t="str">
        <f>IF(AND(H1481&lt;&gt;"Výkaz výměr:",I1481=""),"Výkaz výměr:","")</f>
        <v/>
      </c>
      <c r="I1482" s="51" t="s">
        <v>1145</v>
      </c>
      <c r="J1482" s="52"/>
      <c r="K1482" s="53"/>
      <c r="L1482" s="54"/>
      <c r="M1482" s="55">
        <v>-131</v>
      </c>
      <c r="N1482" s="56"/>
      <c r="O1482" s="57"/>
      <c r="P1482" s="58"/>
      <c r="Q1482" s="56"/>
      <c r="R1482" s="56"/>
      <c r="S1482" s="56"/>
      <c r="T1482" s="59" t="s">
        <v>3</v>
      </c>
      <c r="U1482" s="56"/>
      <c r="V1482" s="56"/>
      <c r="W1482" s="60"/>
    </row>
    <row r="1483" spans="6:25" s="38" customFormat="1" ht="12" outlineLevel="2" x14ac:dyDescent="0.3">
      <c r="F1483" s="30">
        <v>233</v>
      </c>
      <c r="G1483" s="31" t="s">
        <v>0</v>
      </c>
      <c r="H1483" s="32" t="s">
        <v>281</v>
      </c>
      <c r="I1483" s="33" t="s">
        <v>619</v>
      </c>
      <c r="J1483" s="31" t="s">
        <v>9</v>
      </c>
      <c r="K1483" s="34">
        <v>92.5</v>
      </c>
      <c r="L1483" s="35">
        <v>0</v>
      </c>
      <c r="M1483" s="34">
        <v>92.5</v>
      </c>
      <c r="N1483" s="36">
        <v>103</v>
      </c>
      <c r="O1483" s="37">
        <f>M1483*N1483</f>
        <v>9527.5</v>
      </c>
      <c r="P1483" s="37">
        <v>0</v>
      </c>
      <c r="Q1483" s="37">
        <f>M1483*P1483</f>
        <v>0</v>
      </c>
      <c r="R1483" s="37"/>
      <c r="S1483" s="37">
        <f>M1483*R1483</f>
        <v>0</v>
      </c>
      <c r="T1483" s="37">
        <v>21</v>
      </c>
      <c r="U1483" s="37">
        <f>O1483*T1483/100</f>
        <v>2000.7750000000001</v>
      </c>
      <c r="V1483" s="37">
        <f>U1483+O1483</f>
        <v>11528.275</v>
      </c>
      <c r="W1483" s="37"/>
      <c r="X1483" s="37"/>
      <c r="Y1483" s="37">
        <v>1</v>
      </c>
    </row>
    <row r="1484" spans="6:25" s="38" customFormat="1" ht="12" outlineLevel="2" x14ac:dyDescent="0.3">
      <c r="F1484" s="39"/>
      <c r="G1484" s="40"/>
      <c r="H1484" s="191" t="s">
        <v>230</v>
      </c>
      <c r="I1484" s="203"/>
      <c r="J1484" s="203"/>
      <c r="K1484" s="203"/>
      <c r="L1484" s="203"/>
      <c r="M1484" s="203"/>
      <c r="N1484" s="203"/>
      <c r="O1484" s="203"/>
      <c r="P1484" s="42"/>
      <c r="Q1484" s="43"/>
      <c r="R1484" s="42"/>
      <c r="S1484" s="43"/>
      <c r="T1484" s="44"/>
      <c r="U1484" s="44"/>
      <c r="V1484" s="44"/>
      <c r="W1484" s="45"/>
    </row>
    <row r="1485" spans="6:25" s="38" customFormat="1" ht="6" customHeight="1" outlineLevel="2" x14ac:dyDescent="0.3">
      <c r="F1485" s="39"/>
      <c r="G1485" s="40"/>
      <c r="H1485" s="41"/>
      <c r="I1485" s="46"/>
      <c r="J1485" s="46"/>
      <c r="K1485" s="46"/>
      <c r="L1485" s="46"/>
      <c r="M1485" s="46"/>
      <c r="N1485" s="46"/>
      <c r="O1485" s="46"/>
      <c r="P1485" s="42"/>
      <c r="Q1485" s="43"/>
      <c r="R1485" s="42"/>
      <c r="S1485" s="43"/>
      <c r="T1485" s="44"/>
      <c r="U1485" s="44"/>
      <c r="V1485" s="44"/>
      <c r="W1485" s="45"/>
    </row>
    <row r="1486" spans="6:25" s="47" customFormat="1" ht="10.5" outlineLevel="3" x14ac:dyDescent="0.25">
      <c r="F1486" s="48"/>
      <c r="G1486" s="49"/>
      <c r="H1486" s="50" t="str">
        <f>IF(AND(H1485&lt;&gt;"Výkaz výměr:",I1485=""),"Výkaz výměr:","")</f>
        <v>Výkaz výměr:</v>
      </c>
      <c r="I1486" s="51" t="s">
        <v>461</v>
      </c>
      <c r="J1486" s="52"/>
      <c r="K1486" s="53"/>
      <c r="L1486" s="54"/>
      <c r="M1486" s="55"/>
      <c r="N1486" s="56"/>
      <c r="O1486" s="57"/>
      <c r="P1486" s="58"/>
      <c r="Q1486" s="56"/>
      <c r="R1486" s="56"/>
      <c r="S1486" s="56"/>
      <c r="T1486" s="59" t="s">
        <v>3</v>
      </c>
      <c r="U1486" s="56"/>
      <c r="V1486" s="56"/>
      <c r="W1486" s="60"/>
    </row>
    <row r="1487" spans="6:25" s="47" customFormat="1" ht="10.5" outlineLevel="3" x14ac:dyDescent="0.25">
      <c r="F1487" s="48"/>
      <c r="G1487" s="49"/>
      <c r="H1487" s="50" t="str">
        <f>IF(AND(H1486&lt;&gt;"Výkaz výměr:",I1486=""),"Výkaz výměr:","")</f>
        <v/>
      </c>
      <c r="I1487" s="51" t="s">
        <v>635</v>
      </c>
      <c r="J1487" s="52"/>
      <c r="K1487" s="53"/>
      <c r="L1487" s="54"/>
      <c r="M1487" s="55">
        <v>185</v>
      </c>
      <c r="N1487" s="56"/>
      <c r="O1487" s="57"/>
      <c r="P1487" s="58"/>
      <c r="Q1487" s="56"/>
      <c r="R1487" s="56"/>
      <c r="S1487" s="56"/>
      <c r="T1487" s="59" t="s">
        <v>3</v>
      </c>
      <c r="U1487" s="56"/>
      <c r="V1487" s="56"/>
      <c r="W1487" s="60"/>
    </row>
    <row r="1488" spans="6:25" s="47" customFormat="1" ht="10.5" outlineLevel="3" x14ac:dyDescent="0.25">
      <c r="F1488" s="48"/>
      <c r="G1488" s="49"/>
      <c r="H1488" s="50" t="str">
        <f>IF(AND(H1487&lt;&gt;"Výkaz výměr:",I1487=""),"Výkaz výměr:","")</f>
        <v/>
      </c>
      <c r="I1488" s="51" t="s">
        <v>1134</v>
      </c>
      <c r="J1488" s="52"/>
      <c r="K1488" s="53"/>
      <c r="L1488" s="54"/>
      <c r="M1488" s="55">
        <v>-92.5</v>
      </c>
      <c r="N1488" s="56"/>
      <c r="O1488" s="57"/>
      <c r="P1488" s="58"/>
      <c r="Q1488" s="56"/>
      <c r="R1488" s="56"/>
      <c r="S1488" s="56"/>
      <c r="T1488" s="59" t="s">
        <v>3</v>
      </c>
      <c r="U1488" s="56"/>
      <c r="V1488" s="56"/>
      <c r="W1488" s="60"/>
    </row>
    <row r="1489" spans="6:25" s="38" customFormat="1" ht="12" outlineLevel="2" x14ac:dyDescent="0.3">
      <c r="F1489" s="30">
        <v>234</v>
      </c>
      <c r="G1489" s="31" t="s">
        <v>0</v>
      </c>
      <c r="H1489" s="32" t="s">
        <v>269</v>
      </c>
      <c r="I1489" s="33" t="s">
        <v>1140</v>
      </c>
      <c r="J1489" s="31" t="s">
        <v>13</v>
      </c>
      <c r="K1489" s="34">
        <v>592</v>
      </c>
      <c r="L1489" s="35">
        <v>0</v>
      </c>
      <c r="M1489" s="34">
        <v>592</v>
      </c>
      <c r="N1489" s="36">
        <v>28.8</v>
      </c>
      <c r="O1489" s="37">
        <f>M1489*N1489</f>
        <v>17049.600000000002</v>
      </c>
      <c r="P1489" s="37">
        <v>1.2999999999999999E-4</v>
      </c>
      <c r="Q1489" s="37">
        <f>M1489*P1489</f>
        <v>7.6959999999999987E-2</v>
      </c>
      <c r="R1489" s="37"/>
      <c r="S1489" s="37">
        <f>M1489*R1489</f>
        <v>0</v>
      </c>
      <c r="T1489" s="37">
        <v>21</v>
      </c>
      <c r="U1489" s="37">
        <f>O1489*T1489/100</f>
        <v>3580.4160000000002</v>
      </c>
      <c r="V1489" s="37">
        <f>U1489+O1489</f>
        <v>20630.016000000003</v>
      </c>
      <c r="W1489" s="37" t="s">
        <v>1386</v>
      </c>
      <c r="X1489" s="37"/>
      <c r="Y1489" s="37">
        <v>1</v>
      </c>
    </row>
    <row r="1490" spans="6:25" s="38" customFormat="1" ht="12" outlineLevel="2" x14ac:dyDescent="0.3">
      <c r="F1490" s="39"/>
      <c r="G1490" s="40"/>
      <c r="H1490" s="191" t="s">
        <v>230</v>
      </c>
      <c r="I1490" s="203"/>
      <c r="J1490" s="203"/>
      <c r="K1490" s="203"/>
      <c r="L1490" s="203"/>
      <c r="M1490" s="203"/>
      <c r="N1490" s="203"/>
      <c r="O1490" s="203"/>
      <c r="P1490" s="42"/>
      <c r="Q1490" s="43"/>
      <c r="R1490" s="42"/>
      <c r="S1490" s="43"/>
      <c r="T1490" s="44"/>
      <c r="U1490" s="44"/>
      <c r="V1490" s="44"/>
      <c r="W1490" s="45"/>
    </row>
    <row r="1491" spans="6:25" s="38" customFormat="1" ht="6" customHeight="1" outlineLevel="2" x14ac:dyDescent="0.3">
      <c r="F1491" s="39"/>
      <c r="G1491" s="40"/>
      <c r="H1491" s="41"/>
      <c r="I1491" s="46"/>
      <c r="J1491" s="46"/>
      <c r="K1491" s="46"/>
      <c r="L1491" s="46"/>
      <c r="M1491" s="46"/>
      <c r="N1491" s="46"/>
      <c r="O1491" s="46"/>
      <c r="P1491" s="42"/>
      <c r="Q1491" s="43"/>
      <c r="R1491" s="42"/>
      <c r="S1491" s="43"/>
      <c r="T1491" s="44"/>
      <c r="U1491" s="44"/>
      <c r="V1491" s="44"/>
      <c r="W1491" s="45"/>
    </row>
    <row r="1492" spans="6:25" s="47" customFormat="1" ht="10.5" outlineLevel="3" x14ac:dyDescent="0.25">
      <c r="F1492" s="48"/>
      <c r="G1492" s="49"/>
      <c r="H1492" s="50" t="str">
        <f>IF(AND(H1491&lt;&gt;"Výkaz výměr:",I1491=""),"Výkaz výměr:","")</f>
        <v>Výkaz výměr:</v>
      </c>
      <c r="I1492" s="51" t="s">
        <v>357</v>
      </c>
      <c r="J1492" s="52"/>
      <c r="K1492" s="53"/>
      <c r="L1492" s="54"/>
      <c r="M1492" s="55"/>
      <c r="N1492" s="56"/>
      <c r="O1492" s="57"/>
      <c r="P1492" s="58"/>
      <c r="Q1492" s="56"/>
      <c r="R1492" s="56"/>
      <c r="S1492" s="56"/>
      <c r="T1492" s="59" t="s">
        <v>3</v>
      </c>
      <c r="U1492" s="56"/>
      <c r="V1492" s="56"/>
      <c r="W1492" s="60"/>
    </row>
    <row r="1493" spans="6:25" s="47" customFormat="1" ht="10.5" outlineLevel="3" x14ac:dyDescent="0.25">
      <c r="F1493" s="48"/>
      <c r="G1493" s="49"/>
      <c r="H1493" s="50" t="str">
        <f>IF(AND(H1492&lt;&gt;"Výkaz výměr:",I1492=""),"Výkaz výměr:","")</f>
        <v/>
      </c>
      <c r="I1493" s="51" t="s">
        <v>661</v>
      </c>
      <c r="J1493" s="52"/>
      <c r="K1493" s="53"/>
      <c r="L1493" s="54"/>
      <c r="M1493" s="55">
        <v>740</v>
      </c>
      <c r="N1493" s="56"/>
      <c r="O1493" s="57"/>
      <c r="P1493" s="58"/>
      <c r="Q1493" s="56"/>
      <c r="R1493" s="56"/>
      <c r="S1493" s="56"/>
      <c r="T1493" s="59" t="s">
        <v>3</v>
      </c>
      <c r="U1493" s="56"/>
      <c r="V1493" s="56"/>
      <c r="W1493" s="60"/>
    </row>
    <row r="1494" spans="6:25" s="47" customFormat="1" ht="10.5" outlineLevel="3" x14ac:dyDescent="0.25">
      <c r="F1494" s="48"/>
      <c r="G1494" s="49"/>
      <c r="H1494" s="50" t="str">
        <f>IF(AND(H1493&lt;&gt;"Výkaz výměr:",I1493=""),"Výkaz výměr:","")</f>
        <v/>
      </c>
      <c r="I1494" s="51" t="s">
        <v>1149</v>
      </c>
      <c r="J1494" s="52"/>
      <c r="K1494" s="53"/>
      <c r="L1494" s="54"/>
      <c r="M1494" s="55">
        <v>-148</v>
      </c>
      <c r="N1494" s="56"/>
      <c r="O1494" s="57"/>
      <c r="P1494" s="58"/>
      <c r="Q1494" s="56"/>
      <c r="R1494" s="56"/>
      <c r="S1494" s="56"/>
      <c r="T1494" s="59" t="s">
        <v>3</v>
      </c>
      <c r="U1494" s="56"/>
      <c r="V1494" s="56"/>
      <c r="W1494" s="60"/>
    </row>
    <row r="1495" spans="6:25" s="38" customFormat="1" ht="12" outlineLevel="2" x14ac:dyDescent="0.3">
      <c r="F1495" s="30">
        <v>235</v>
      </c>
      <c r="G1495" s="31" t="s">
        <v>0</v>
      </c>
      <c r="H1495" s="32" t="s">
        <v>279</v>
      </c>
      <c r="I1495" s="33" t="s">
        <v>1019</v>
      </c>
      <c r="J1495" s="31" t="s">
        <v>13</v>
      </c>
      <c r="K1495" s="34">
        <v>209.6</v>
      </c>
      <c r="L1495" s="35">
        <v>0</v>
      </c>
      <c r="M1495" s="34">
        <v>209.6</v>
      </c>
      <c r="N1495" s="36">
        <v>21</v>
      </c>
      <c r="O1495" s="37">
        <f>M1495*N1495</f>
        <v>4401.5999999999995</v>
      </c>
      <c r="P1495" s="37">
        <v>0</v>
      </c>
      <c r="Q1495" s="37">
        <f>M1495*P1495</f>
        <v>0</v>
      </c>
      <c r="R1495" s="37"/>
      <c r="S1495" s="37">
        <f>M1495*R1495</f>
        <v>0</v>
      </c>
      <c r="T1495" s="37">
        <v>21</v>
      </c>
      <c r="U1495" s="37">
        <f>O1495*T1495/100</f>
        <v>924.3359999999999</v>
      </c>
      <c r="V1495" s="37">
        <f>U1495+O1495</f>
        <v>5325.9359999999997</v>
      </c>
      <c r="W1495" s="37"/>
      <c r="X1495" s="37"/>
      <c r="Y1495" s="37">
        <v>1</v>
      </c>
    </row>
    <row r="1496" spans="6:25" s="38" customFormat="1" ht="12" outlineLevel="2" x14ac:dyDescent="0.3">
      <c r="F1496" s="39"/>
      <c r="G1496" s="40"/>
      <c r="H1496" s="191" t="s">
        <v>230</v>
      </c>
      <c r="I1496" s="203"/>
      <c r="J1496" s="203"/>
      <c r="K1496" s="203"/>
      <c r="L1496" s="203"/>
      <c r="M1496" s="203"/>
      <c r="N1496" s="203"/>
      <c r="O1496" s="203"/>
      <c r="P1496" s="42"/>
      <c r="Q1496" s="43"/>
      <c r="R1496" s="42"/>
      <c r="S1496" s="43"/>
      <c r="T1496" s="44"/>
      <c r="U1496" s="44"/>
      <c r="V1496" s="44"/>
      <c r="W1496" s="45"/>
    </row>
    <row r="1497" spans="6:25" s="38" customFormat="1" ht="6" customHeight="1" outlineLevel="2" x14ac:dyDescent="0.3">
      <c r="F1497" s="39"/>
      <c r="G1497" s="40"/>
      <c r="H1497" s="41"/>
      <c r="I1497" s="46"/>
      <c r="J1497" s="46"/>
      <c r="K1497" s="46"/>
      <c r="L1497" s="46"/>
      <c r="M1497" s="46"/>
      <c r="N1497" s="46"/>
      <c r="O1497" s="46"/>
      <c r="P1497" s="42"/>
      <c r="Q1497" s="43"/>
      <c r="R1497" s="42"/>
      <c r="S1497" s="43"/>
      <c r="T1497" s="44"/>
      <c r="U1497" s="44"/>
      <c r="V1497" s="44"/>
      <c r="W1497" s="45"/>
    </row>
    <row r="1498" spans="6:25" s="47" customFormat="1" ht="10.5" outlineLevel="3" x14ac:dyDescent="0.25">
      <c r="F1498" s="48"/>
      <c r="G1498" s="49"/>
      <c r="H1498" s="50" t="str">
        <f>IF(AND(H1497&lt;&gt;"Výkaz výměr:",I1497=""),"Výkaz výměr:","")</f>
        <v>Výkaz výměr:</v>
      </c>
      <c r="I1498" s="51" t="s">
        <v>85</v>
      </c>
      <c r="J1498" s="52"/>
      <c r="K1498" s="53"/>
      <c r="L1498" s="54"/>
      <c r="M1498" s="55"/>
      <c r="N1498" s="56"/>
      <c r="O1498" s="57"/>
      <c r="P1498" s="58"/>
      <c r="Q1498" s="56"/>
      <c r="R1498" s="56"/>
      <c r="S1498" s="56"/>
      <c r="T1498" s="59" t="s">
        <v>3</v>
      </c>
      <c r="U1498" s="56"/>
      <c r="V1498" s="56"/>
      <c r="W1498" s="60"/>
    </row>
    <row r="1499" spans="6:25" s="47" customFormat="1" ht="10.5" outlineLevel="3" x14ac:dyDescent="0.25">
      <c r="F1499" s="48"/>
      <c r="G1499" s="49"/>
      <c r="H1499" s="50" t="str">
        <f>IF(AND(H1498&lt;&gt;"Výkaz výměr:",I1498=""),"Výkaz výměr:","")</f>
        <v/>
      </c>
      <c r="I1499" s="51" t="s">
        <v>643</v>
      </c>
      <c r="J1499" s="52"/>
      <c r="K1499" s="53"/>
      <c r="L1499" s="54"/>
      <c r="M1499" s="55">
        <v>262</v>
      </c>
      <c r="N1499" s="56"/>
      <c r="O1499" s="57"/>
      <c r="P1499" s="58"/>
      <c r="Q1499" s="56"/>
      <c r="R1499" s="56"/>
      <c r="S1499" s="56"/>
      <c r="T1499" s="59" t="s">
        <v>3</v>
      </c>
      <c r="U1499" s="56"/>
      <c r="V1499" s="56"/>
      <c r="W1499" s="60"/>
    </row>
    <row r="1500" spans="6:25" s="47" customFormat="1" ht="10.5" outlineLevel="3" x14ac:dyDescent="0.25">
      <c r="F1500" s="48"/>
      <c r="G1500" s="49"/>
      <c r="H1500" s="50" t="str">
        <f>IF(AND(H1499&lt;&gt;"Výkaz výměr:",I1499=""),"Výkaz výměr:","")</f>
        <v/>
      </c>
      <c r="I1500" s="51" t="s">
        <v>1126</v>
      </c>
      <c r="J1500" s="52"/>
      <c r="K1500" s="53"/>
      <c r="L1500" s="54"/>
      <c r="M1500" s="55">
        <v>-52.4</v>
      </c>
      <c r="N1500" s="56"/>
      <c r="O1500" s="57"/>
      <c r="P1500" s="58"/>
      <c r="Q1500" s="56"/>
      <c r="R1500" s="56"/>
      <c r="S1500" s="56"/>
      <c r="T1500" s="59" t="s">
        <v>3</v>
      </c>
      <c r="U1500" s="56"/>
      <c r="V1500" s="56"/>
      <c r="W1500" s="60"/>
    </row>
    <row r="1501" spans="6:25" s="38" customFormat="1" ht="24" outlineLevel="2" x14ac:dyDescent="0.3">
      <c r="F1501" s="30">
        <v>236</v>
      </c>
      <c r="G1501" s="31" t="s">
        <v>0</v>
      </c>
      <c r="H1501" s="32" t="s">
        <v>274</v>
      </c>
      <c r="I1501" s="33" t="s">
        <v>1375</v>
      </c>
      <c r="J1501" s="31" t="s">
        <v>13</v>
      </c>
      <c r="K1501" s="34">
        <v>592</v>
      </c>
      <c r="L1501" s="35">
        <v>0</v>
      </c>
      <c r="M1501" s="34">
        <v>592</v>
      </c>
      <c r="N1501" s="36">
        <v>99</v>
      </c>
      <c r="O1501" s="37">
        <f>M1501*N1501</f>
        <v>58608</v>
      </c>
      <c r="P1501" s="37">
        <v>3.0000000000000001E-5</v>
      </c>
      <c r="Q1501" s="37">
        <f>M1501*P1501</f>
        <v>1.7760000000000001E-2</v>
      </c>
      <c r="R1501" s="37"/>
      <c r="S1501" s="37">
        <f>M1501*R1501</f>
        <v>0</v>
      </c>
      <c r="T1501" s="37">
        <v>21</v>
      </c>
      <c r="U1501" s="37">
        <f>O1501*T1501/100</f>
        <v>12307.68</v>
      </c>
      <c r="V1501" s="37">
        <f>U1501+O1501</f>
        <v>70915.679999999993</v>
      </c>
      <c r="W1501" s="37"/>
      <c r="X1501" s="37"/>
      <c r="Y1501" s="37">
        <v>1</v>
      </c>
    </row>
    <row r="1502" spans="6:25" s="38" customFormat="1" ht="12" outlineLevel="2" x14ac:dyDescent="0.3">
      <c r="F1502" s="39"/>
      <c r="G1502" s="40"/>
      <c r="H1502" s="191" t="s">
        <v>230</v>
      </c>
      <c r="I1502" s="203"/>
      <c r="J1502" s="203"/>
      <c r="K1502" s="203"/>
      <c r="L1502" s="203"/>
      <c r="M1502" s="203"/>
      <c r="N1502" s="203"/>
      <c r="O1502" s="203"/>
      <c r="P1502" s="42"/>
      <c r="Q1502" s="43"/>
      <c r="R1502" s="42"/>
      <c r="S1502" s="43"/>
      <c r="T1502" s="44"/>
      <c r="U1502" s="44"/>
      <c r="V1502" s="44"/>
      <c r="W1502" s="45"/>
    </row>
    <row r="1503" spans="6:25" s="38" customFormat="1" ht="6" customHeight="1" outlineLevel="2" x14ac:dyDescent="0.3">
      <c r="F1503" s="39"/>
      <c r="G1503" s="40"/>
      <c r="H1503" s="41"/>
      <c r="I1503" s="46"/>
      <c r="J1503" s="46"/>
      <c r="K1503" s="46"/>
      <c r="L1503" s="46"/>
      <c r="M1503" s="46"/>
      <c r="N1503" s="46"/>
      <c r="O1503" s="46"/>
      <c r="P1503" s="42"/>
      <c r="Q1503" s="43"/>
      <c r="R1503" s="42"/>
      <c r="S1503" s="43"/>
      <c r="T1503" s="44"/>
      <c r="U1503" s="44"/>
      <c r="V1503" s="44"/>
      <c r="W1503" s="45"/>
    </row>
    <row r="1504" spans="6:25" s="47" customFormat="1" ht="10.5" outlineLevel="3" x14ac:dyDescent="0.25">
      <c r="F1504" s="48"/>
      <c r="G1504" s="49"/>
      <c r="H1504" s="50" t="str">
        <f>IF(AND(H1503&lt;&gt;"Výkaz výměr:",I1503=""),"Výkaz výměr:","")</f>
        <v>Výkaz výměr:</v>
      </c>
      <c r="I1504" s="51" t="s">
        <v>478</v>
      </c>
      <c r="J1504" s="52"/>
      <c r="K1504" s="53"/>
      <c r="L1504" s="54"/>
      <c r="M1504" s="55"/>
      <c r="N1504" s="56"/>
      <c r="O1504" s="57"/>
      <c r="P1504" s="58"/>
      <c r="Q1504" s="56"/>
      <c r="R1504" s="56"/>
      <c r="S1504" s="56"/>
      <c r="T1504" s="59" t="s">
        <v>3</v>
      </c>
      <c r="U1504" s="56"/>
      <c r="V1504" s="56"/>
      <c r="W1504" s="60"/>
    </row>
    <row r="1505" spans="6:25" s="47" customFormat="1" ht="10.5" outlineLevel="3" x14ac:dyDescent="0.25">
      <c r="F1505" s="48"/>
      <c r="G1505" s="49"/>
      <c r="H1505" s="50" t="str">
        <f>IF(AND(H1504&lt;&gt;"Výkaz výměr:",I1504=""),"Výkaz výměr:","")</f>
        <v/>
      </c>
      <c r="I1505" s="51" t="s">
        <v>512</v>
      </c>
      <c r="J1505" s="52"/>
      <c r="K1505" s="53"/>
      <c r="L1505" s="54"/>
      <c r="M1505" s="55"/>
      <c r="N1505" s="56"/>
      <c r="O1505" s="57"/>
      <c r="P1505" s="58"/>
      <c r="Q1505" s="56"/>
      <c r="R1505" s="56"/>
      <c r="S1505" s="56"/>
      <c r="T1505" s="59" t="s">
        <v>3</v>
      </c>
      <c r="U1505" s="56"/>
      <c r="V1505" s="56"/>
      <c r="W1505" s="60"/>
    </row>
    <row r="1506" spans="6:25" s="47" customFormat="1" ht="10.5" outlineLevel="3" x14ac:dyDescent="0.25">
      <c r="F1506" s="48"/>
      <c r="G1506" s="49"/>
      <c r="H1506" s="50" t="str">
        <f>IF(AND(H1505&lt;&gt;"Výkaz výměr:",I1505=""),"Výkaz výměr:","")</f>
        <v/>
      </c>
      <c r="I1506" s="51" t="s">
        <v>661</v>
      </c>
      <c r="J1506" s="52"/>
      <c r="K1506" s="53"/>
      <c r="L1506" s="54"/>
      <c r="M1506" s="55">
        <v>740</v>
      </c>
      <c r="N1506" s="56"/>
      <c r="O1506" s="57"/>
      <c r="P1506" s="58"/>
      <c r="Q1506" s="56"/>
      <c r="R1506" s="56"/>
      <c r="S1506" s="56"/>
      <c r="T1506" s="59" t="s">
        <v>3</v>
      </c>
      <c r="U1506" s="56"/>
      <c r="V1506" s="56"/>
      <c r="W1506" s="60"/>
    </row>
    <row r="1507" spans="6:25" s="47" customFormat="1" ht="10.5" outlineLevel="3" x14ac:dyDescent="0.25">
      <c r="F1507" s="48"/>
      <c r="G1507" s="49"/>
      <c r="H1507" s="50" t="str">
        <f>IF(AND(H1506&lt;&gt;"Výkaz výměr:",I1506=""),"Výkaz výměr:","")</f>
        <v/>
      </c>
      <c r="I1507" s="51" t="s">
        <v>1149</v>
      </c>
      <c r="J1507" s="52"/>
      <c r="K1507" s="53"/>
      <c r="L1507" s="54"/>
      <c r="M1507" s="55">
        <v>-148</v>
      </c>
      <c r="N1507" s="56"/>
      <c r="O1507" s="57"/>
      <c r="P1507" s="58"/>
      <c r="Q1507" s="56"/>
      <c r="R1507" s="56"/>
      <c r="S1507" s="56"/>
      <c r="T1507" s="59" t="s">
        <v>3</v>
      </c>
      <c r="U1507" s="56"/>
      <c r="V1507" s="56"/>
      <c r="W1507" s="60"/>
    </row>
    <row r="1508" spans="6:25" s="38" customFormat="1" ht="12" outlineLevel="2" x14ac:dyDescent="0.3">
      <c r="F1508" s="30">
        <v>237</v>
      </c>
      <c r="G1508" s="31" t="s">
        <v>0</v>
      </c>
      <c r="H1508" s="32" t="s">
        <v>271</v>
      </c>
      <c r="I1508" s="33" t="s">
        <v>1191</v>
      </c>
      <c r="J1508" s="31" t="s">
        <v>13</v>
      </c>
      <c r="K1508" s="34">
        <v>382.4</v>
      </c>
      <c r="L1508" s="35">
        <v>0</v>
      </c>
      <c r="M1508" s="34">
        <v>382.4</v>
      </c>
      <c r="N1508" s="36">
        <v>62.5</v>
      </c>
      <c r="O1508" s="37">
        <f>M1508*N1508</f>
        <v>23900</v>
      </c>
      <c r="P1508" s="37">
        <v>0</v>
      </c>
      <c r="Q1508" s="37">
        <f>M1508*P1508</f>
        <v>0</v>
      </c>
      <c r="R1508" s="37"/>
      <c r="S1508" s="37">
        <f>M1508*R1508</f>
        <v>0</v>
      </c>
      <c r="T1508" s="37">
        <v>21</v>
      </c>
      <c r="U1508" s="37">
        <f>O1508*T1508/100</f>
        <v>5019</v>
      </c>
      <c r="V1508" s="37">
        <f>U1508+O1508</f>
        <v>28919</v>
      </c>
      <c r="W1508" s="37"/>
      <c r="X1508" s="37"/>
      <c r="Y1508" s="37">
        <v>1</v>
      </c>
    </row>
    <row r="1509" spans="6:25" s="38" customFormat="1" ht="12" outlineLevel="2" x14ac:dyDescent="0.3">
      <c r="F1509" s="39"/>
      <c r="G1509" s="40"/>
      <c r="H1509" s="191" t="s">
        <v>230</v>
      </c>
      <c r="I1509" s="203"/>
      <c r="J1509" s="203"/>
      <c r="K1509" s="203"/>
      <c r="L1509" s="203"/>
      <c r="M1509" s="203"/>
      <c r="N1509" s="203"/>
      <c r="O1509" s="203"/>
      <c r="P1509" s="42"/>
      <c r="Q1509" s="43"/>
      <c r="R1509" s="42"/>
      <c r="S1509" s="43"/>
      <c r="T1509" s="44"/>
      <c r="U1509" s="44"/>
      <c r="V1509" s="44"/>
      <c r="W1509" s="45"/>
    </row>
    <row r="1510" spans="6:25" s="38" customFormat="1" ht="6" customHeight="1" outlineLevel="2" x14ac:dyDescent="0.3">
      <c r="F1510" s="39"/>
      <c r="G1510" s="40"/>
      <c r="H1510" s="41"/>
      <c r="I1510" s="46"/>
      <c r="J1510" s="46"/>
      <c r="K1510" s="46"/>
      <c r="L1510" s="46"/>
      <c r="M1510" s="46"/>
      <c r="N1510" s="46"/>
      <c r="O1510" s="46"/>
      <c r="P1510" s="42"/>
      <c r="Q1510" s="43"/>
      <c r="R1510" s="42"/>
      <c r="S1510" s="43"/>
      <c r="T1510" s="44"/>
      <c r="U1510" s="44"/>
      <c r="V1510" s="44"/>
      <c r="W1510" s="45"/>
    </row>
    <row r="1511" spans="6:25" s="47" customFormat="1" ht="10.5" outlineLevel="3" x14ac:dyDescent="0.25">
      <c r="F1511" s="48"/>
      <c r="G1511" s="49"/>
      <c r="H1511" s="50" t="str">
        <f>IF(AND(H1510&lt;&gt;"Výkaz výměr:",I1510=""),"Výkaz výměr:","")</f>
        <v>Výkaz výměr:</v>
      </c>
      <c r="I1511" s="51" t="s">
        <v>89</v>
      </c>
      <c r="J1511" s="52"/>
      <c r="K1511" s="53"/>
      <c r="L1511" s="54"/>
      <c r="M1511" s="55"/>
      <c r="N1511" s="56"/>
      <c r="O1511" s="57"/>
      <c r="P1511" s="58"/>
      <c r="Q1511" s="56"/>
      <c r="R1511" s="56"/>
      <c r="S1511" s="56"/>
      <c r="T1511" s="59" t="s">
        <v>3</v>
      </c>
      <c r="U1511" s="56"/>
      <c r="V1511" s="56"/>
      <c r="W1511" s="60"/>
    </row>
    <row r="1512" spans="6:25" s="47" customFormat="1" ht="10.5" outlineLevel="3" x14ac:dyDescent="0.25">
      <c r="F1512" s="48"/>
      <c r="G1512" s="49"/>
      <c r="H1512" s="50" t="str">
        <f>IF(AND(H1511&lt;&gt;"Výkaz výměr:",I1511=""),"Výkaz výměr:","")</f>
        <v/>
      </c>
      <c r="I1512" s="51" t="s">
        <v>652</v>
      </c>
      <c r="J1512" s="52"/>
      <c r="K1512" s="53"/>
      <c r="L1512" s="54"/>
      <c r="M1512" s="55">
        <v>478</v>
      </c>
      <c r="N1512" s="56"/>
      <c r="O1512" s="57"/>
      <c r="P1512" s="58"/>
      <c r="Q1512" s="56"/>
      <c r="R1512" s="56"/>
      <c r="S1512" s="56"/>
      <c r="T1512" s="59" t="s">
        <v>3</v>
      </c>
      <c r="U1512" s="56"/>
      <c r="V1512" s="56"/>
      <c r="W1512" s="60"/>
    </row>
    <row r="1513" spans="6:25" s="47" customFormat="1" ht="10.5" outlineLevel="3" x14ac:dyDescent="0.25">
      <c r="F1513" s="48"/>
      <c r="G1513" s="49"/>
      <c r="H1513" s="50" t="str">
        <f>IF(AND(H1512&lt;&gt;"Výkaz výměr:",I1512=""),"Výkaz výměr:","")</f>
        <v/>
      </c>
      <c r="I1513" s="51" t="s">
        <v>1136</v>
      </c>
      <c r="J1513" s="52"/>
      <c r="K1513" s="53"/>
      <c r="L1513" s="54"/>
      <c r="M1513" s="55">
        <v>-95.6</v>
      </c>
      <c r="N1513" s="56"/>
      <c r="O1513" s="57"/>
      <c r="P1513" s="58"/>
      <c r="Q1513" s="56"/>
      <c r="R1513" s="56"/>
      <c r="S1513" s="56"/>
      <c r="T1513" s="59" t="s">
        <v>3</v>
      </c>
      <c r="U1513" s="56"/>
      <c r="V1513" s="56"/>
      <c r="W1513" s="60"/>
    </row>
    <row r="1514" spans="6:25" s="38" customFormat="1" ht="12" outlineLevel="2" x14ac:dyDescent="0.3">
      <c r="F1514" s="30">
        <v>238</v>
      </c>
      <c r="G1514" s="31" t="s">
        <v>0</v>
      </c>
      <c r="H1514" s="32" t="s">
        <v>280</v>
      </c>
      <c r="I1514" s="33" t="s">
        <v>677</v>
      </c>
      <c r="J1514" s="31" t="s">
        <v>13</v>
      </c>
      <c r="K1514" s="34">
        <v>382.4</v>
      </c>
      <c r="L1514" s="35">
        <v>0</v>
      </c>
      <c r="M1514" s="34">
        <v>382.4</v>
      </c>
      <c r="N1514" s="36">
        <v>29.1</v>
      </c>
      <c r="O1514" s="37">
        <f>M1514*N1514</f>
        <v>11127.84</v>
      </c>
      <c r="P1514" s="37">
        <v>0</v>
      </c>
      <c r="Q1514" s="37">
        <f>M1514*P1514</f>
        <v>0</v>
      </c>
      <c r="R1514" s="37"/>
      <c r="S1514" s="37">
        <f>M1514*R1514</f>
        <v>0</v>
      </c>
      <c r="T1514" s="37">
        <v>21</v>
      </c>
      <c r="U1514" s="37">
        <f>O1514*T1514/100</f>
        <v>2336.8464000000004</v>
      </c>
      <c r="V1514" s="37">
        <f>U1514+O1514</f>
        <v>13464.686400000001</v>
      </c>
      <c r="W1514" s="37"/>
      <c r="X1514" s="37"/>
      <c r="Y1514" s="37">
        <v>1</v>
      </c>
    </row>
    <row r="1515" spans="6:25" s="38" customFormat="1" ht="12" outlineLevel="2" x14ac:dyDescent="0.3">
      <c r="F1515" s="39"/>
      <c r="G1515" s="40"/>
      <c r="H1515" s="191" t="s">
        <v>230</v>
      </c>
      <c r="I1515" s="203"/>
      <c r="J1515" s="203"/>
      <c r="K1515" s="203"/>
      <c r="L1515" s="203"/>
      <c r="M1515" s="203"/>
      <c r="N1515" s="203"/>
      <c r="O1515" s="203"/>
      <c r="P1515" s="42"/>
      <c r="Q1515" s="43"/>
      <c r="R1515" s="42"/>
      <c r="S1515" s="43"/>
      <c r="T1515" s="44"/>
      <c r="U1515" s="44"/>
      <c r="V1515" s="44"/>
      <c r="W1515" s="45"/>
    </row>
    <row r="1516" spans="6:25" s="38" customFormat="1" ht="6" customHeight="1" outlineLevel="2" x14ac:dyDescent="0.3">
      <c r="F1516" s="39"/>
      <c r="G1516" s="40"/>
      <c r="H1516" s="41"/>
      <c r="I1516" s="46"/>
      <c r="J1516" s="46"/>
      <c r="K1516" s="46"/>
      <c r="L1516" s="46"/>
      <c r="M1516" s="46"/>
      <c r="N1516" s="46"/>
      <c r="O1516" s="46"/>
      <c r="P1516" s="42"/>
      <c r="Q1516" s="43"/>
      <c r="R1516" s="42"/>
      <c r="S1516" s="43"/>
      <c r="T1516" s="44"/>
      <c r="U1516" s="44"/>
      <c r="V1516" s="44"/>
      <c r="W1516" s="45"/>
    </row>
    <row r="1517" spans="6:25" s="47" customFormat="1" ht="10.5" outlineLevel="3" x14ac:dyDescent="0.25">
      <c r="F1517" s="48"/>
      <c r="G1517" s="49"/>
      <c r="H1517" s="50" t="str">
        <f>IF(AND(H1516&lt;&gt;"Výkaz výměr:",I1516=""),"Výkaz výměr:","")</f>
        <v>Výkaz výměr:</v>
      </c>
      <c r="I1517" s="51" t="s">
        <v>89</v>
      </c>
      <c r="J1517" s="52"/>
      <c r="K1517" s="53"/>
      <c r="L1517" s="54"/>
      <c r="M1517" s="55"/>
      <c r="N1517" s="56"/>
      <c r="O1517" s="57"/>
      <c r="P1517" s="58"/>
      <c r="Q1517" s="56"/>
      <c r="R1517" s="56"/>
      <c r="S1517" s="56"/>
      <c r="T1517" s="59" t="s">
        <v>3</v>
      </c>
      <c r="U1517" s="56"/>
      <c r="V1517" s="56"/>
      <c r="W1517" s="60"/>
    </row>
    <row r="1518" spans="6:25" s="47" customFormat="1" ht="10.5" outlineLevel="3" x14ac:dyDescent="0.25">
      <c r="F1518" s="48"/>
      <c r="G1518" s="49"/>
      <c r="H1518" s="50" t="str">
        <f>IF(AND(H1517&lt;&gt;"Výkaz výměr:",I1517=""),"Výkaz výměr:","")</f>
        <v/>
      </c>
      <c r="I1518" s="51" t="s">
        <v>652</v>
      </c>
      <c r="J1518" s="52"/>
      <c r="K1518" s="53"/>
      <c r="L1518" s="54"/>
      <c r="M1518" s="55">
        <v>478</v>
      </c>
      <c r="N1518" s="56"/>
      <c r="O1518" s="57"/>
      <c r="P1518" s="58"/>
      <c r="Q1518" s="56"/>
      <c r="R1518" s="56"/>
      <c r="S1518" s="56"/>
      <c r="T1518" s="59" t="s">
        <v>3</v>
      </c>
      <c r="U1518" s="56"/>
      <c r="V1518" s="56"/>
      <c r="W1518" s="60"/>
    </row>
    <row r="1519" spans="6:25" s="47" customFormat="1" ht="10.5" outlineLevel="3" x14ac:dyDescent="0.25">
      <c r="F1519" s="48"/>
      <c r="G1519" s="49"/>
      <c r="H1519" s="50" t="str">
        <f>IF(AND(H1518&lt;&gt;"Výkaz výměr:",I1518=""),"Výkaz výměr:","")</f>
        <v/>
      </c>
      <c r="I1519" s="51" t="s">
        <v>1136</v>
      </c>
      <c r="J1519" s="52"/>
      <c r="K1519" s="53"/>
      <c r="L1519" s="54"/>
      <c r="M1519" s="55">
        <v>-95.6</v>
      </c>
      <c r="N1519" s="56"/>
      <c r="O1519" s="57"/>
      <c r="P1519" s="58"/>
      <c r="Q1519" s="56"/>
      <c r="R1519" s="56"/>
      <c r="S1519" s="56"/>
      <c r="T1519" s="59" t="s">
        <v>3</v>
      </c>
      <c r="U1519" s="56"/>
      <c r="V1519" s="56"/>
      <c r="W1519" s="60"/>
    </row>
    <row r="1520" spans="6:25" s="38" customFormat="1" ht="12" outlineLevel="2" x14ac:dyDescent="0.3">
      <c r="F1520" s="30">
        <v>239</v>
      </c>
      <c r="G1520" s="31" t="s">
        <v>0</v>
      </c>
      <c r="H1520" s="32" t="s">
        <v>272</v>
      </c>
      <c r="I1520" s="33" t="s">
        <v>1007</v>
      </c>
      <c r="J1520" s="31" t="s">
        <v>13</v>
      </c>
      <c r="K1520" s="34">
        <v>724.6</v>
      </c>
      <c r="L1520" s="35">
        <v>0</v>
      </c>
      <c r="M1520" s="34">
        <v>724.6</v>
      </c>
      <c r="N1520" s="36">
        <v>15</v>
      </c>
      <c r="O1520" s="37">
        <f>M1520*N1520</f>
        <v>10869</v>
      </c>
      <c r="P1520" s="37">
        <v>0</v>
      </c>
      <c r="Q1520" s="37">
        <f>M1520*P1520</f>
        <v>0</v>
      </c>
      <c r="R1520" s="37"/>
      <c r="S1520" s="37">
        <f>M1520*R1520</f>
        <v>0</v>
      </c>
      <c r="T1520" s="37">
        <v>21</v>
      </c>
      <c r="U1520" s="37">
        <f>O1520*T1520/100</f>
        <v>2282.4899999999998</v>
      </c>
      <c r="V1520" s="37">
        <f>U1520+O1520</f>
        <v>13151.49</v>
      </c>
      <c r="W1520" s="37"/>
      <c r="X1520" s="37"/>
      <c r="Y1520" s="37">
        <v>1</v>
      </c>
    </row>
    <row r="1521" spans="6:25" s="38" customFormat="1" ht="12" outlineLevel="2" x14ac:dyDescent="0.3">
      <c r="F1521" s="39"/>
      <c r="G1521" s="40"/>
      <c r="H1521" s="191" t="s">
        <v>230</v>
      </c>
      <c r="I1521" s="203"/>
      <c r="J1521" s="203"/>
      <c r="K1521" s="203"/>
      <c r="L1521" s="203"/>
      <c r="M1521" s="203"/>
      <c r="N1521" s="203"/>
      <c r="O1521" s="203"/>
      <c r="P1521" s="42"/>
      <c r="Q1521" s="43"/>
      <c r="R1521" s="42"/>
      <c r="S1521" s="43"/>
      <c r="T1521" s="44"/>
      <c r="U1521" s="44"/>
      <c r="V1521" s="44"/>
      <c r="W1521" s="45"/>
    </row>
    <row r="1522" spans="6:25" s="38" customFormat="1" ht="6" customHeight="1" outlineLevel="2" x14ac:dyDescent="0.3">
      <c r="F1522" s="39"/>
      <c r="G1522" s="40"/>
      <c r="H1522" s="41"/>
      <c r="I1522" s="46"/>
      <c r="J1522" s="46"/>
      <c r="K1522" s="46"/>
      <c r="L1522" s="46"/>
      <c r="M1522" s="46"/>
      <c r="N1522" s="46"/>
      <c r="O1522" s="46"/>
      <c r="P1522" s="42"/>
      <c r="Q1522" s="43"/>
      <c r="R1522" s="42"/>
      <c r="S1522" s="43"/>
      <c r="T1522" s="44"/>
      <c r="U1522" s="44"/>
      <c r="V1522" s="44"/>
      <c r="W1522" s="45"/>
    </row>
    <row r="1523" spans="6:25" s="47" customFormat="1" ht="10.5" outlineLevel="3" x14ac:dyDescent="0.25">
      <c r="F1523" s="48"/>
      <c r="G1523" s="49"/>
      <c r="H1523" s="50" t="str">
        <f>IF(AND(H1522&lt;&gt;"Výkaz výměr:",I1522=""),"Výkaz výměr:","")</f>
        <v>Výkaz výměr:</v>
      </c>
      <c r="I1523" s="51" t="s">
        <v>1333</v>
      </c>
      <c r="J1523" s="52"/>
      <c r="K1523" s="53"/>
      <c r="L1523" s="54"/>
      <c r="M1523" s="55"/>
      <c r="N1523" s="56"/>
      <c r="O1523" s="57"/>
      <c r="P1523" s="58"/>
      <c r="Q1523" s="56"/>
      <c r="R1523" s="56"/>
      <c r="S1523" s="56"/>
      <c r="T1523" s="59" t="s">
        <v>3</v>
      </c>
      <c r="U1523" s="56"/>
      <c r="V1523" s="56"/>
      <c r="W1523" s="60"/>
    </row>
    <row r="1524" spans="6:25" s="47" customFormat="1" ht="10.5" outlineLevel="3" x14ac:dyDescent="0.25">
      <c r="F1524" s="48"/>
      <c r="G1524" s="49"/>
      <c r="H1524" s="50" t="str">
        <f>IF(AND(H1523&lt;&gt;"Výkaz výměr:",I1523=""),"Výkaz výměr:","")</f>
        <v/>
      </c>
      <c r="I1524" s="51" t="s">
        <v>804</v>
      </c>
      <c r="J1524" s="52"/>
      <c r="K1524" s="53"/>
      <c r="L1524" s="54"/>
      <c r="M1524" s="55">
        <v>724.6</v>
      </c>
      <c r="N1524" s="56"/>
      <c r="O1524" s="57"/>
      <c r="P1524" s="58"/>
      <c r="Q1524" s="56"/>
      <c r="R1524" s="56"/>
      <c r="S1524" s="56"/>
      <c r="T1524" s="59" t="s">
        <v>3</v>
      </c>
      <c r="U1524" s="56"/>
      <c r="V1524" s="56"/>
      <c r="W1524" s="60"/>
    </row>
    <row r="1525" spans="6:25" s="38" customFormat="1" ht="12" outlineLevel="2" x14ac:dyDescent="0.3">
      <c r="F1525" s="30">
        <v>240</v>
      </c>
      <c r="G1525" s="31" t="s">
        <v>0</v>
      </c>
      <c r="H1525" s="32" t="s">
        <v>272</v>
      </c>
      <c r="I1525" s="33" t="s">
        <v>1007</v>
      </c>
      <c r="J1525" s="31" t="s">
        <v>13</v>
      </c>
      <c r="K1525" s="34">
        <v>690.08</v>
      </c>
      <c r="L1525" s="35">
        <v>0</v>
      </c>
      <c r="M1525" s="34">
        <v>690.08</v>
      </c>
      <c r="N1525" s="36">
        <v>15</v>
      </c>
      <c r="O1525" s="37">
        <f>M1525*N1525</f>
        <v>10351.200000000001</v>
      </c>
      <c r="P1525" s="37">
        <v>0</v>
      </c>
      <c r="Q1525" s="37">
        <f>M1525*P1525</f>
        <v>0</v>
      </c>
      <c r="R1525" s="37"/>
      <c r="S1525" s="37">
        <f>M1525*R1525</f>
        <v>0</v>
      </c>
      <c r="T1525" s="37">
        <v>21</v>
      </c>
      <c r="U1525" s="37">
        <f>O1525*T1525/100</f>
        <v>2173.752</v>
      </c>
      <c r="V1525" s="37">
        <f>U1525+O1525</f>
        <v>12524.952000000001</v>
      </c>
      <c r="W1525" s="37"/>
      <c r="X1525" s="37"/>
      <c r="Y1525" s="37">
        <v>1</v>
      </c>
    </row>
    <row r="1526" spans="6:25" s="38" customFormat="1" ht="12" outlineLevel="2" x14ac:dyDescent="0.3">
      <c r="F1526" s="39"/>
      <c r="G1526" s="40"/>
      <c r="H1526" s="191" t="s">
        <v>230</v>
      </c>
      <c r="I1526" s="203"/>
      <c r="J1526" s="203"/>
      <c r="K1526" s="203"/>
      <c r="L1526" s="203"/>
      <c r="M1526" s="203"/>
      <c r="N1526" s="203"/>
      <c r="O1526" s="203"/>
      <c r="P1526" s="42"/>
      <c r="Q1526" s="43"/>
      <c r="R1526" s="42"/>
      <c r="S1526" s="43"/>
      <c r="T1526" s="44"/>
      <c r="U1526" s="44"/>
      <c r="V1526" s="44"/>
      <c r="W1526" s="45"/>
    </row>
    <row r="1527" spans="6:25" s="38" customFormat="1" ht="6" customHeight="1" outlineLevel="2" x14ac:dyDescent="0.3">
      <c r="F1527" s="39"/>
      <c r="G1527" s="40"/>
      <c r="H1527" s="41"/>
      <c r="I1527" s="46"/>
      <c r="J1527" s="46"/>
      <c r="K1527" s="46"/>
      <c r="L1527" s="46"/>
      <c r="M1527" s="46"/>
      <c r="N1527" s="46"/>
      <c r="O1527" s="46"/>
      <c r="P1527" s="42"/>
      <c r="Q1527" s="43"/>
      <c r="R1527" s="42"/>
      <c r="S1527" s="43"/>
      <c r="T1527" s="44"/>
      <c r="U1527" s="44"/>
      <c r="V1527" s="44"/>
      <c r="W1527" s="45"/>
    </row>
    <row r="1528" spans="6:25" s="47" customFormat="1" ht="10.5" outlineLevel="3" x14ac:dyDescent="0.25">
      <c r="F1528" s="48"/>
      <c r="G1528" s="49"/>
      <c r="H1528" s="50" t="str">
        <f>IF(AND(H1527&lt;&gt;"Výkaz výměr:",I1527=""),"Výkaz výměr:","")</f>
        <v>Výkaz výměr:</v>
      </c>
      <c r="I1528" s="51" t="s">
        <v>954</v>
      </c>
      <c r="J1528" s="52"/>
      <c r="K1528" s="53"/>
      <c r="L1528" s="54"/>
      <c r="M1528" s="55"/>
      <c r="N1528" s="56"/>
      <c r="O1528" s="57"/>
      <c r="P1528" s="58"/>
      <c r="Q1528" s="56"/>
      <c r="R1528" s="56"/>
      <c r="S1528" s="56"/>
      <c r="T1528" s="59" t="s">
        <v>3</v>
      </c>
      <c r="U1528" s="56"/>
      <c r="V1528" s="56"/>
      <c r="W1528" s="60"/>
    </row>
    <row r="1529" spans="6:25" s="47" customFormat="1" ht="10.5" outlineLevel="3" x14ac:dyDescent="0.25">
      <c r="F1529" s="48"/>
      <c r="G1529" s="49"/>
      <c r="H1529" s="50" t="str">
        <f>IF(AND(H1528&lt;&gt;"Výkaz výměr:",I1528=""),"Výkaz výměr:","")</f>
        <v/>
      </c>
      <c r="I1529" s="51" t="s">
        <v>868</v>
      </c>
      <c r="J1529" s="52"/>
      <c r="K1529" s="53"/>
      <c r="L1529" s="54"/>
      <c r="M1529" s="55">
        <v>690.08</v>
      </c>
      <c r="N1529" s="56"/>
      <c r="O1529" s="57"/>
      <c r="P1529" s="58"/>
      <c r="Q1529" s="56"/>
      <c r="R1529" s="56"/>
      <c r="S1529" s="56"/>
      <c r="T1529" s="59" t="s">
        <v>3</v>
      </c>
      <c r="U1529" s="56"/>
      <c r="V1529" s="56"/>
      <c r="W1529" s="60"/>
    </row>
    <row r="1530" spans="6:25" s="38" customFormat="1" ht="12" outlineLevel="2" x14ac:dyDescent="0.3">
      <c r="F1530" s="30">
        <v>241</v>
      </c>
      <c r="G1530" s="31" t="s">
        <v>0</v>
      </c>
      <c r="H1530" s="32" t="s">
        <v>275</v>
      </c>
      <c r="I1530" s="33" t="s">
        <v>1253</v>
      </c>
      <c r="J1530" s="31" t="s">
        <v>13</v>
      </c>
      <c r="K1530" s="34">
        <v>760.83</v>
      </c>
      <c r="L1530" s="35">
        <v>0</v>
      </c>
      <c r="M1530" s="34">
        <v>760.83</v>
      </c>
      <c r="N1530" s="36">
        <v>21.4</v>
      </c>
      <c r="O1530" s="37">
        <f>M1530*N1530</f>
        <v>16281.762000000001</v>
      </c>
      <c r="P1530" s="37">
        <v>0</v>
      </c>
      <c r="Q1530" s="37">
        <f>M1530*P1530</f>
        <v>0</v>
      </c>
      <c r="R1530" s="37"/>
      <c r="S1530" s="37">
        <f>M1530*R1530</f>
        <v>0</v>
      </c>
      <c r="T1530" s="37">
        <v>21</v>
      </c>
      <c r="U1530" s="37">
        <f>O1530*T1530/100</f>
        <v>3419.1700200000005</v>
      </c>
      <c r="V1530" s="37">
        <f>U1530+O1530</f>
        <v>19700.93202</v>
      </c>
      <c r="W1530" s="37"/>
      <c r="X1530" s="37"/>
      <c r="Y1530" s="37">
        <v>1</v>
      </c>
    </row>
    <row r="1531" spans="6:25" s="38" customFormat="1" ht="12" outlineLevel="2" x14ac:dyDescent="0.3">
      <c r="F1531" s="39"/>
      <c r="G1531" s="40"/>
      <c r="H1531" s="191" t="s">
        <v>230</v>
      </c>
      <c r="I1531" s="203"/>
      <c r="J1531" s="203"/>
      <c r="K1531" s="203"/>
      <c r="L1531" s="203"/>
      <c r="M1531" s="203"/>
      <c r="N1531" s="203"/>
      <c r="O1531" s="203"/>
      <c r="P1531" s="42"/>
      <c r="Q1531" s="43"/>
      <c r="R1531" s="42"/>
      <c r="S1531" s="43"/>
      <c r="T1531" s="44"/>
      <c r="U1531" s="44"/>
      <c r="V1531" s="44"/>
      <c r="W1531" s="45"/>
    </row>
    <row r="1532" spans="6:25" s="38" customFormat="1" ht="6" customHeight="1" outlineLevel="2" x14ac:dyDescent="0.3">
      <c r="F1532" s="39"/>
      <c r="G1532" s="40"/>
      <c r="H1532" s="41"/>
      <c r="I1532" s="46"/>
      <c r="J1532" s="46"/>
      <c r="K1532" s="46"/>
      <c r="L1532" s="46"/>
      <c r="M1532" s="46"/>
      <c r="N1532" s="46"/>
      <c r="O1532" s="46"/>
      <c r="P1532" s="42"/>
      <c r="Q1532" s="43"/>
      <c r="R1532" s="42"/>
      <c r="S1532" s="43"/>
      <c r="T1532" s="44"/>
      <c r="U1532" s="44"/>
      <c r="V1532" s="44"/>
      <c r="W1532" s="45"/>
    </row>
    <row r="1533" spans="6:25" s="47" customFormat="1" ht="10.5" outlineLevel="3" x14ac:dyDescent="0.25">
      <c r="F1533" s="48"/>
      <c r="G1533" s="49"/>
      <c r="H1533" s="50" t="str">
        <f>IF(AND(H1532&lt;&gt;"Výkaz výměr:",I1532=""),"Výkaz výměr:","")</f>
        <v>Výkaz výměr:</v>
      </c>
      <c r="I1533" s="51" t="s">
        <v>1026</v>
      </c>
      <c r="J1533" s="52"/>
      <c r="K1533" s="53"/>
      <c r="L1533" s="54"/>
      <c r="M1533" s="55"/>
      <c r="N1533" s="56"/>
      <c r="O1533" s="57"/>
      <c r="P1533" s="58"/>
      <c r="Q1533" s="56"/>
      <c r="R1533" s="56"/>
      <c r="S1533" s="56"/>
      <c r="T1533" s="59" t="s">
        <v>3</v>
      </c>
      <c r="U1533" s="56"/>
      <c r="V1533" s="56"/>
      <c r="W1533" s="60"/>
    </row>
    <row r="1534" spans="6:25" s="47" customFormat="1" ht="10.5" outlineLevel="3" x14ac:dyDescent="0.25">
      <c r="F1534" s="48"/>
      <c r="G1534" s="49"/>
      <c r="H1534" s="50" t="str">
        <f>IF(AND(H1533&lt;&gt;"Výkaz výměr:",I1533=""),"Výkaz výměr:","")</f>
        <v/>
      </c>
      <c r="I1534" s="51" t="s">
        <v>870</v>
      </c>
      <c r="J1534" s="52"/>
      <c r="K1534" s="53"/>
      <c r="L1534" s="54"/>
      <c r="M1534" s="55">
        <v>760.83</v>
      </c>
      <c r="N1534" s="56"/>
      <c r="O1534" s="57"/>
      <c r="P1534" s="58"/>
      <c r="Q1534" s="56"/>
      <c r="R1534" s="56"/>
      <c r="S1534" s="56"/>
      <c r="T1534" s="59" t="s">
        <v>3</v>
      </c>
      <c r="U1534" s="56"/>
      <c r="V1534" s="56"/>
      <c r="W1534" s="60"/>
    </row>
    <row r="1535" spans="6:25" s="3" customFormat="1" ht="12.75" customHeight="1" outlineLevel="2" x14ac:dyDescent="0.25">
      <c r="F1535" s="9"/>
      <c r="G1535" s="10"/>
      <c r="H1535" s="10"/>
      <c r="I1535" s="11"/>
      <c r="J1535" s="10"/>
      <c r="K1535" s="12"/>
      <c r="L1535" s="13"/>
      <c r="M1535" s="12"/>
      <c r="N1535" s="13"/>
      <c r="O1535" s="14"/>
      <c r="P1535" s="15"/>
      <c r="Q1535" s="13"/>
      <c r="R1535" s="13"/>
      <c r="S1535" s="13"/>
      <c r="T1535" s="16" t="s">
        <v>3</v>
      </c>
      <c r="U1535" s="13"/>
      <c r="V1535" s="13"/>
      <c r="W1535" s="13"/>
    </row>
    <row r="1536" spans="6:25" s="69" customFormat="1" ht="16.5" customHeight="1" outlineLevel="1" x14ac:dyDescent="0.3">
      <c r="F1536" s="70"/>
      <c r="G1536" s="71"/>
      <c r="H1536" s="72"/>
      <c r="I1536" s="72" t="s">
        <v>1278</v>
      </c>
      <c r="J1536" s="71"/>
      <c r="K1536" s="73"/>
      <c r="L1536" s="74"/>
      <c r="M1536" s="73"/>
      <c r="N1536" s="74"/>
      <c r="O1536" s="75">
        <f>SUBTOTAL(9,O1537:O1567)</f>
        <v>168828.36</v>
      </c>
      <c r="P1536" s="76"/>
      <c r="Q1536" s="75">
        <f>SUBTOTAL(9,Q1537:Q1567)</f>
        <v>0</v>
      </c>
      <c r="R1536" s="74"/>
      <c r="S1536" s="75">
        <f>SUBTOTAL(9,S1537:S1567)</f>
        <v>0</v>
      </c>
      <c r="T1536" s="77"/>
      <c r="U1536" s="75">
        <f>SUBTOTAL(9,U1537:U1567)</f>
        <v>35453.955600000001</v>
      </c>
      <c r="V1536" s="75">
        <f>SUBTOTAL(9,V1537:V1567)</f>
        <v>204282.31559999997</v>
      </c>
      <c r="W1536" s="78"/>
      <c r="Y1536" s="75">
        <f>SUBTOTAL(9,Y1537:Y1567)</f>
        <v>3</v>
      </c>
    </row>
    <row r="1537" spans="6:25" s="38" customFormat="1" ht="12" outlineLevel="2" x14ac:dyDescent="0.3">
      <c r="F1537" s="30">
        <v>242</v>
      </c>
      <c r="G1537" s="31" t="s">
        <v>0</v>
      </c>
      <c r="H1537" s="32" t="s">
        <v>283</v>
      </c>
      <c r="I1537" s="33" t="s">
        <v>542</v>
      </c>
      <c r="J1537" s="31" t="s">
        <v>9</v>
      </c>
      <c r="K1537" s="34">
        <v>74.66</v>
      </c>
      <c r="L1537" s="35">
        <v>0</v>
      </c>
      <c r="M1537" s="34">
        <v>74.66</v>
      </c>
      <c r="N1537" s="36">
        <v>410</v>
      </c>
      <c r="O1537" s="37">
        <f>M1537*N1537</f>
        <v>30610.6</v>
      </c>
      <c r="P1537" s="37">
        <v>0</v>
      </c>
      <c r="Q1537" s="37">
        <f>M1537*P1537</f>
        <v>0</v>
      </c>
      <c r="R1537" s="37"/>
      <c r="S1537" s="37">
        <f>M1537*R1537</f>
        <v>0</v>
      </c>
      <c r="T1537" s="37">
        <v>21</v>
      </c>
      <c r="U1537" s="37">
        <f>O1537*T1537/100</f>
        <v>6428.2259999999997</v>
      </c>
      <c r="V1537" s="37">
        <f>U1537+O1537</f>
        <v>37038.826000000001</v>
      </c>
      <c r="W1537" s="37"/>
      <c r="X1537" s="37"/>
      <c r="Y1537" s="37">
        <v>1</v>
      </c>
    </row>
    <row r="1538" spans="6:25" s="38" customFormat="1" ht="12" outlineLevel="2" x14ac:dyDescent="0.3">
      <c r="F1538" s="39"/>
      <c r="G1538" s="40"/>
      <c r="H1538" s="191" t="s">
        <v>230</v>
      </c>
      <c r="I1538" s="203"/>
      <c r="J1538" s="203"/>
      <c r="K1538" s="203"/>
      <c r="L1538" s="203"/>
      <c r="M1538" s="203"/>
      <c r="N1538" s="203"/>
      <c r="O1538" s="203"/>
      <c r="P1538" s="42"/>
      <c r="Q1538" s="43"/>
      <c r="R1538" s="42"/>
      <c r="S1538" s="43"/>
      <c r="T1538" s="44"/>
      <c r="U1538" s="44"/>
      <c r="V1538" s="44"/>
      <c r="W1538" s="45"/>
    </row>
    <row r="1539" spans="6:25" s="38" customFormat="1" ht="6" customHeight="1" outlineLevel="2" x14ac:dyDescent="0.3">
      <c r="F1539" s="39"/>
      <c r="G1539" s="40"/>
      <c r="H1539" s="41"/>
      <c r="I1539" s="46"/>
      <c r="J1539" s="46"/>
      <c r="K1539" s="46"/>
      <c r="L1539" s="46"/>
      <c r="M1539" s="46"/>
      <c r="N1539" s="46"/>
      <c r="O1539" s="46"/>
      <c r="P1539" s="42"/>
      <c r="Q1539" s="43"/>
      <c r="R1539" s="42"/>
      <c r="S1539" s="43"/>
      <c r="T1539" s="44"/>
      <c r="U1539" s="44"/>
      <c r="V1539" s="44"/>
      <c r="W1539" s="45"/>
    </row>
    <row r="1540" spans="6:25" s="47" customFormat="1" ht="10.5" outlineLevel="3" x14ac:dyDescent="0.25">
      <c r="F1540" s="48"/>
      <c r="G1540" s="49"/>
      <c r="H1540" s="50" t="str">
        <f t="shared" ref="H1540:H1548" si="20">IF(AND(H1539&lt;&gt;"Výkaz výměr:",I1539=""),"Výkaz výměr:","")</f>
        <v>Výkaz výměr:</v>
      </c>
      <c r="I1540" s="51" t="s">
        <v>937</v>
      </c>
      <c r="J1540" s="52"/>
      <c r="K1540" s="53"/>
      <c r="L1540" s="54"/>
      <c r="M1540" s="55"/>
      <c r="N1540" s="56"/>
      <c r="O1540" s="57"/>
      <c r="P1540" s="58"/>
      <c r="Q1540" s="56"/>
      <c r="R1540" s="56"/>
      <c r="S1540" s="56"/>
      <c r="T1540" s="59" t="s">
        <v>3</v>
      </c>
      <c r="U1540" s="56"/>
      <c r="V1540" s="56"/>
      <c r="W1540" s="60"/>
    </row>
    <row r="1541" spans="6:25" s="47" customFormat="1" ht="10.5" outlineLevel="3" x14ac:dyDescent="0.25">
      <c r="F1541" s="48"/>
      <c r="G1541" s="49"/>
      <c r="H1541" s="50" t="str">
        <f t="shared" si="20"/>
        <v/>
      </c>
      <c r="I1541" s="51" t="s">
        <v>439</v>
      </c>
      <c r="J1541" s="52"/>
      <c r="K1541" s="53"/>
      <c r="L1541" s="54"/>
      <c r="M1541" s="55"/>
      <c r="N1541" s="56"/>
      <c r="O1541" s="57"/>
      <c r="P1541" s="58"/>
      <c r="Q1541" s="56"/>
      <c r="R1541" s="56"/>
      <c r="S1541" s="56"/>
      <c r="T1541" s="59" t="s">
        <v>3</v>
      </c>
      <c r="U1541" s="56"/>
      <c r="V1541" s="56"/>
      <c r="W1541" s="60"/>
    </row>
    <row r="1542" spans="6:25" s="47" customFormat="1" ht="10.5" outlineLevel="3" x14ac:dyDescent="0.25">
      <c r="F1542" s="48"/>
      <c r="G1542" s="49"/>
      <c r="H1542" s="50" t="str">
        <f t="shared" si="20"/>
        <v/>
      </c>
      <c r="I1542" s="51" t="s">
        <v>432</v>
      </c>
      <c r="J1542" s="52"/>
      <c r="K1542" s="53"/>
      <c r="L1542" s="54"/>
      <c r="M1542" s="55"/>
      <c r="N1542" s="56"/>
      <c r="O1542" s="57"/>
      <c r="P1542" s="58"/>
      <c r="Q1542" s="56"/>
      <c r="R1542" s="56"/>
      <c r="S1542" s="56"/>
      <c r="T1542" s="59" t="s">
        <v>3</v>
      </c>
      <c r="U1542" s="56"/>
      <c r="V1542" s="56"/>
      <c r="W1542" s="60"/>
    </row>
    <row r="1543" spans="6:25" s="47" customFormat="1" ht="10.5" outlineLevel="3" x14ac:dyDescent="0.25">
      <c r="F1543" s="48"/>
      <c r="G1543" s="49"/>
      <c r="H1543" s="50" t="str">
        <f t="shared" si="20"/>
        <v/>
      </c>
      <c r="I1543" s="51" t="s">
        <v>527</v>
      </c>
      <c r="J1543" s="52"/>
      <c r="K1543" s="53"/>
      <c r="L1543" s="54"/>
      <c r="M1543" s="55"/>
      <c r="N1543" s="56"/>
      <c r="O1543" s="57"/>
      <c r="P1543" s="58"/>
      <c r="Q1543" s="56"/>
      <c r="R1543" s="56"/>
      <c r="S1543" s="56"/>
      <c r="T1543" s="59" t="s">
        <v>3</v>
      </c>
      <c r="U1543" s="56"/>
      <c r="V1543" s="56"/>
      <c r="W1543" s="60"/>
    </row>
    <row r="1544" spans="6:25" s="47" customFormat="1" ht="10.5" outlineLevel="3" x14ac:dyDescent="0.25">
      <c r="F1544" s="48"/>
      <c r="G1544" s="49"/>
      <c r="H1544" s="50" t="str">
        <f t="shared" si="20"/>
        <v/>
      </c>
      <c r="I1544" s="51" t="s">
        <v>740</v>
      </c>
      <c r="J1544" s="52"/>
      <c r="K1544" s="53"/>
      <c r="L1544" s="54"/>
      <c r="M1544" s="55"/>
      <c r="N1544" s="56"/>
      <c r="O1544" s="57"/>
      <c r="P1544" s="58"/>
      <c r="Q1544" s="56"/>
      <c r="R1544" s="56"/>
      <c r="S1544" s="56"/>
      <c r="T1544" s="59" t="s">
        <v>3</v>
      </c>
      <c r="U1544" s="56"/>
      <c r="V1544" s="56"/>
      <c r="W1544" s="60"/>
    </row>
    <row r="1545" spans="6:25" s="47" customFormat="1" ht="10.5" outlineLevel="3" x14ac:dyDescent="0.25">
      <c r="F1545" s="48"/>
      <c r="G1545" s="49"/>
      <c r="H1545" s="50" t="str">
        <f t="shared" si="20"/>
        <v/>
      </c>
      <c r="I1545" s="51" t="s">
        <v>1022</v>
      </c>
      <c r="J1545" s="52"/>
      <c r="K1545" s="53"/>
      <c r="L1545" s="54"/>
      <c r="M1545" s="55"/>
      <c r="N1545" s="56"/>
      <c r="O1545" s="57"/>
      <c r="P1545" s="58"/>
      <c r="Q1545" s="56"/>
      <c r="R1545" s="56"/>
      <c r="S1545" s="56"/>
      <c r="T1545" s="59" t="s">
        <v>3</v>
      </c>
      <c r="U1545" s="56"/>
      <c r="V1545" s="56"/>
      <c r="W1545" s="60"/>
    </row>
    <row r="1546" spans="6:25" s="47" customFormat="1" ht="10.5" outlineLevel="3" x14ac:dyDescent="0.25">
      <c r="F1546" s="48"/>
      <c r="G1546" s="49"/>
      <c r="H1546" s="50" t="str">
        <f t="shared" si="20"/>
        <v/>
      </c>
      <c r="I1546" s="51" t="s">
        <v>741</v>
      </c>
      <c r="J1546" s="52"/>
      <c r="K1546" s="53"/>
      <c r="L1546" s="54"/>
      <c r="M1546" s="55"/>
      <c r="N1546" s="56"/>
      <c r="O1546" s="57"/>
      <c r="P1546" s="58"/>
      <c r="Q1546" s="56"/>
      <c r="R1546" s="56"/>
      <c r="S1546" s="56"/>
      <c r="T1546" s="59" t="s">
        <v>3</v>
      </c>
      <c r="U1546" s="56"/>
      <c r="V1546" s="56"/>
      <c r="W1546" s="60"/>
    </row>
    <row r="1547" spans="6:25" s="47" customFormat="1" ht="10.5" outlineLevel="3" x14ac:dyDescent="0.25">
      <c r="F1547" s="48"/>
      <c r="G1547" s="49"/>
      <c r="H1547" s="50" t="str">
        <f t="shared" si="20"/>
        <v/>
      </c>
      <c r="I1547" s="51" t="s">
        <v>876</v>
      </c>
      <c r="J1547" s="52"/>
      <c r="K1547" s="53"/>
      <c r="L1547" s="54"/>
      <c r="M1547" s="55">
        <v>93.325000000000003</v>
      </c>
      <c r="N1547" s="56"/>
      <c r="O1547" s="57"/>
      <c r="P1547" s="58"/>
      <c r="Q1547" s="56"/>
      <c r="R1547" s="56"/>
      <c r="S1547" s="56"/>
      <c r="T1547" s="59" t="s">
        <v>3</v>
      </c>
      <c r="U1547" s="56"/>
      <c r="V1547" s="56"/>
      <c r="W1547" s="60"/>
    </row>
    <row r="1548" spans="6:25" s="47" customFormat="1" ht="10.5" outlineLevel="3" x14ac:dyDescent="0.25">
      <c r="F1548" s="48"/>
      <c r="G1548" s="49"/>
      <c r="H1548" s="50" t="str">
        <f t="shared" si="20"/>
        <v/>
      </c>
      <c r="I1548" s="51" t="s">
        <v>1113</v>
      </c>
      <c r="J1548" s="52"/>
      <c r="K1548" s="53"/>
      <c r="L1548" s="54"/>
      <c r="M1548" s="55">
        <v>-18.664999999999999</v>
      </c>
      <c r="N1548" s="56"/>
      <c r="O1548" s="57"/>
      <c r="P1548" s="58"/>
      <c r="Q1548" s="56"/>
      <c r="R1548" s="56"/>
      <c r="S1548" s="56"/>
      <c r="T1548" s="59" t="s">
        <v>3</v>
      </c>
      <c r="U1548" s="56"/>
      <c r="V1548" s="56"/>
      <c r="W1548" s="60"/>
    </row>
    <row r="1549" spans="6:25" s="38" customFormat="1" ht="12" outlineLevel="2" x14ac:dyDescent="0.3">
      <c r="F1549" s="30">
        <v>243</v>
      </c>
      <c r="G1549" s="31" t="s">
        <v>0</v>
      </c>
      <c r="H1549" s="32" t="s">
        <v>282</v>
      </c>
      <c r="I1549" s="33" t="s">
        <v>526</v>
      </c>
      <c r="J1549" s="31" t="s">
        <v>9</v>
      </c>
      <c r="K1549" s="34">
        <v>170.64</v>
      </c>
      <c r="L1549" s="35">
        <v>0</v>
      </c>
      <c r="M1549" s="34">
        <v>170.64</v>
      </c>
      <c r="N1549" s="36">
        <v>310</v>
      </c>
      <c r="O1549" s="37">
        <f>M1549*N1549</f>
        <v>52898.399999999994</v>
      </c>
      <c r="P1549" s="37">
        <v>0</v>
      </c>
      <c r="Q1549" s="37">
        <f>M1549*P1549</f>
        <v>0</v>
      </c>
      <c r="R1549" s="37"/>
      <c r="S1549" s="37">
        <f>M1549*R1549</f>
        <v>0</v>
      </c>
      <c r="T1549" s="37">
        <v>21</v>
      </c>
      <c r="U1549" s="37">
        <f>O1549*T1549/100</f>
        <v>11108.663999999999</v>
      </c>
      <c r="V1549" s="37">
        <f>U1549+O1549</f>
        <v>64007.063999999991</v>
      </c>
      <c r="W1549" s="37"/>
      <c r="X1549" s="37"/>
      <c r="Y1549" s="37">
        <v>1</v>
      </c>
    </row>
    <row r="1550" spans="6:25" s="38" customFormat="1" ht="12" outlineLevel="2" x14ac:dyDescent="0.3">
      <c r="F1550" s="39"/>
      <c r="G1550" s="40"/>
      <c r="H1550" s="191" t="s">
        <v>230</v>
      </c>
      <c r="I1550" s="203"/>
      <c r="J1550" s="203"/>
      <c r="K1550" s="203"/>
      <c r="L1550" s="203"/>
      <c r="M1550" s="203"/>
      <c r="N1550" s="203"/>
      <c r="O1550" s="203"/>
      <c r="P1550" s="42"/>
      <c r="Q1550" s="43"/>
      <c r="R1550" s="42"/>
      <c r="S1550" s="43"/>
      <c r="T1550" s="44"/>
      <c r="U1550" s="44"/>
      <c r="V1550" s="44"/>
      <c r="W1550" s="45"/>
    </row>
    <row r="1551" spans="6:25" s="38" customFormat="1" ht="6" customHeight="1" outlineLevel="2" x14ac:dyDescent="0.3">
      <c r="F1551" s="39"/>
      <c r="G1551" s="40"/>
      <c r="H1551" s="41"/>
      <c r="I1551" s="46"/>
      <c r="J1551" s="46"/>
      <c r="K1551" s="46"/>
      <c r="L1551" s="46"/>
      <c r="M1551" s="46"/>
      <c r="N1551" s="46"/>
      <c r="O1551" s="46"/>
      <c r="P1551" s="42"/>
      <c r="Q1551" s="43"/>
      <c r="R1551" s="42"/>
      <c r="S1551" s="43"/>
      <c r="T1551" s="44"/>
      <c r="U1551" s="44"/>
      <c r="V1551" s="44"/>
      <c r="W1551" s="45"/>
    </row>
    <row r="1552" spans="6:25" s="47" customFormat="1" ht="10.5" outlineLevel="3" x14ac:dyDescent="0.25">
      <c r="F1552" s="48"/>
      <c r="G1552" s="49"/>
      <c r="H1552" s="50" t="str">
        <f>IF(AND(H1551&lt;&gt;"Výkaz výměr:",I1551=""),"Výkaz výměr:","")</f>
        <v>Výkaz výměr:</v>
      </c>
      <c r="I1552" s="51" t="s">
        <v>1271</v>
      </c>
      <c r="J1552" s="52"/>
      <c r="K1552" s="53"/>
      <c r="L1552" s="54"/>
      <c r="M1552" s="55"/>
      <c r="N1552" s="56"/>
      <c r="O1552" s="57"/>
      <c r="P1552" s="58"/>
      <c r="Q1552" s="56"/>
      <c r="R1552" s="56"/>
      <c r="S1552" s="56"/>
      <c r="T1552" s="59" t="s">
        <v>3</v>
      </c>
      <c r="U1552" s="56"/>
      <c r="V1552" s="56"/>
      <c r="W1552" s="60"/>
    </row>
    <row r="1553" spans="6:25" s="47" customFormat="1" ht="10.5" outlineLevel="3" x14ac:dyDescent="0.25">
      <c r="F1553" s="48"/>
      <c r="G1553" s="49"/>
      <c r="H1553" s="50" t="str">
        <f>IF(AND(H1552&lt;&gt;"Výkaz výměr:",I1552=""),"Výkaz výměr:","")</f>
        <v/>
      </c>
      <c r="I1553" s="51" t="s">
        <v>770</v>
      </c>
      <c r="J1553" s="52"/>
      <c r="K1553" s="53"/>
      <c r="L1553" s="54"/>
      <c r="M1553" s="55">
        <v>213.3</v>
      </c>
      <c r="N1553" s="56"/>
      <c r="O1553" s="57"/>
      <c r="P1553" s="58"/>
      <c r="Q1553" s="56"/>
      <c r="R1553" s="56"/>
      <c r="S1553" s="56"/>
      <c r="T1553" s="59" t="s">
        <v>3</v>
      </c>
      <c r="U1553" s="56"/>
      <c r="V1553" s="56"/>
      <c r="W1553" s="60"/>
    </row>
    <row r="1554" spans="6:25" s="47" customFormat="1" ht="10.5" outlineLevel="3" x14ac:dyDescent="0.25">
      <c r="F1554" s="48"/>
      <c r="G1554" s="49"/>
      <c r="H1554" s="50" t="str">
        <f>IF(AND(H1553&lt;&gt;"Výkaz výměr:",I1553=""),"Výkaz výměr:","")</f>
        <v/>
      </c>
      <c r="I1554" s="51" t="s">
        <v>1123</v>
      </c>
      <c r="J1554" s="52"/>
      <c r="K1554" s="53"/>
      <c r="L1554" s="54"/>
      <c r="M1554" s="55">
        <v>-42.66</v>
      </c>
      <c r="N1554" s="56"/>
      <c r="O1554" s="57"/>
      <c r="P1554" s="58"/>
      <c r="Q1554" s="56"/>
      <c r="R1554" s="56"/>
      <c r="S1554" s="56"/>
      <c r="T1554" s="59" t="s">
        <v>3</v>
      </c>
      <c r="U1554" s="56"/>
      <c r="V1554" s="56"/>
      <c r="W1554" s="60"/>
    </row>
    <row r="1555" spans="6:25" s="38" customFormat="1" ht="12" outlineLevel="2" x14ac:dyDescent="0.3">
      <c r="F1555" s="30">
        <v>244</v>
      </c>
      <c r="G1555" s="31" t="s">
        <v>0</v>
      </c>
      <c r="H1555" s="32" t="s">
        <v>283</v>
      </c>
      <c r="I1555" s="33" t="s">
        <v>542</v>
      </c>
      <c r="J1555" s="31" t="s">
        <v>9</v>
      </c>
      <c r="K1555" s="34">
        <v>208.096</v>
      </c>
      <c r="L1555" s="35">
        <v>0</v>
      </c>
      <c r="M1555" s="34">
        <v>208.096</v>
      </c>
      <c r="N1555" s="36">
        <v>410</v>
      </c>
      <c r="O1555" s="37">
        <f>M1555*N1555</f>
        <v>85319.360000000001</v>
      </c>
      <c r="P1555" s="37">
        <v>0</v>
      </c>
      <c r="Q1555" s="37">
        <f>M1555*P1555</f>
        <v>0</v>
      </c>
      <c r="R1555" s="37"/>
      <c r="S1555" s="37">
        <f>M1555*R1555</f>
        <v>0</v>
      </c>
      <c r="T1555" s="37">
        <v>21</v>
      </c>
      <c r="U1555" s="37">
        <f>O1555*T1555/100</f>
        <v>17917.065600000002</v>
      </c>
      <c r="V1555" s="37">
        <f>U1555+O1555</f>
        <v>103236.4256</v>
      </c>
      <c r="W1555" s="37"/>
      <c r="X1555" s="37"/>
      <c r="Y1555" s="37">
        <v>1</v>
      </c>
    </row>
    <row r="1556" spans="6:25" s="38" customFormat="1" ht="12" outlineLevel="2" x14ac:dyDescent="0.3">
      <c r="F1556" s="39"/>
      <c r="G1556" s="40"/>
      <c r="H1556" s="191" t="s">
        <v>230</v>
      </c>
      <c r="I1556" s="203"/>
      <c r="J1556" s="203"/>
      <c r="K1556" s="203"/>
      <c r="L1556" s="203"/>
      <c r="M1556" s="203"/>
      <c r="N1556" s="203"/>
      <c r="O1556" s="203"/>
      <c r="P1556" s="42"/>
      <c r="Q1556" s="43"/>
      <c r="R1556" s="42"/>
      <c r="S1556" s="43"/>
      <c r="T1556" s="44"/>
      <c r="U1556" s="44"/>
      <c r="V1556" s="44"/>
      <c r="W1556" s="45"/>
    </row>
    <row r="1557" spans="6:25" s="38" customFormat="1" ht="6" customHeight="1" outlineLevel="2" x14ac:dyDescent="0.3">
      <c r="F1557" s="39"/>
      <c r="G1557" s="40"/>
      <c r="H1557" s="41"/>
      <c r="I1557" s="46"/>
      <c r="J1557" s="46"/>
      <c r="K1557" s="46"/>
      <c r="L1557" s="46"/>
      <c r="M1557" s="46"/>
      <c r="N1557" s="46"/>
      <c r="O1557" s="46"/>
      <c r="P1557" s="42"/>
      <c r="Q1557" s="43"/>
      <c r="R1557" s="42"/>
      <c r="S1557" s="43"/>
      <c r="T1557" s="44"/>
      <c r="U1557" s="44"/>
      <c r="V1557" s="44"/>
      <c r="W1557" s="45"/>
    </row>
    <row r="1558" spans="6:25" s="47" customFormat="1" ht="10.5" outlineLevel="3" x14ac:dyDescent="0.25">
      <c r="F1558" s="48"/>
      <c r="G1558" s="49"/>
      <c r="H1558" s="50" t="str">
        <f t="shared" ref="H1558:H1566" si="21">IF(AND(H1557&lt;&gt;"Výkaz výměr:",I1557=""),"Výkaz výměr:","")</f>
        <v>Výkaz výměr:</v>
      </c>
      <c r="I1558" s="51" t="s">
        <v>878</v>
      </c>
      <c r="J1558" s="52"/>
      <c r="K1558" s="53"/>
      <c r="L1558" s="54"/>
      <c r="M1558" s="55"/>
      <c r="N1558" s="56"/>
      <c r="O1558" s="57"/>
      <c r="P1558" s="58"/>
      <c r="Q1558" s="56"/>
      <c r="R1558" s="56"/>
      <c r="S1558" s="56"/>
      <c r="T1558" s="59" t="s">
        <v>3</v>
      </c>
      <c r="U1558" s="56"/>
      <c r="V1558" s="56"/>
      <c r="W1558" s="60"/>
    </row>
    <row r="1559" spans="6:25" s="47" customFormat="1" ht="10.5" outlineLevel="3" x14ac:dyDescent="0.25">
      <c r="F1559" s="48"/>
      <c r="G1559" s="49"/>
      <c r="H1559" s="50" t="str">
        <f t="shared" si="21"/>
        <v/>
      </c>
      <c r="I1559" s="51" t="s">
        <v>966</v>
      </c>
      <c r="J1559" s="52"/>
      <c r="K1559" s="53"/>
      <c r="L1559" s="54"/>
      <c r="M1559" s="55"/>
      <c r="N1559" s="56"/>
      <c r="O1559" s="57"/>
      <c r="P1559" s="58"/>
      <c r="Q1559" s="56"/>
      <c r="R1559" s="56"/>
      <c r="S1559" s="56"/>
      <c r="T1559" s="59" t="s">
        <v>3</v>
      </c>
      <c r="U1559" s="56"/>
      <c r="V1559" s="56"/>
      <c r="W1559" s="60"/>
    </row>
    <row r="1560" spans="6:25" s="47" customFormat="1" ht="10.5" outlineLevel="3" x14ac:dyDescent="0.25">
      <c r="F1560" s="48"/>
      <c r="G1560" s="49"/>
      <c r="H1560" s="50" t="str">
        <f t="shared" si="21"/>
        <v/>
      </c>
      <c r="I1560" s="51" t="s">
        <v>435</v>
      </c>
      <c r="J1560" s="52"/>
      <c r="K1560" s="53"/>
      <c r="L1560" s="54"/>
      <c r="M1560" s="55"/>
      <c r="N1560" s="56"/>
      <c r="O1560" s="57"/>
      <c r="P1560" s="58"/>
      <c r="Q1560" s="56"/>
      <c r="R1560" s="56"/>
      <c r="S1560" s="56"/>
      <c r="T1560" s="59" t="s">
        <v>3</v>
      </c>
      <c r="U1560" s="56"/>
      <c r="V1560" s="56"/>
      <c r="W1560" s="60"/>
    </row>
    <row r="1561" spans="6:25" s="47" customFormat="1" ht="10.5" outlineLevel="3" x14ac:dyDescent="0.25">
      <c r="F1561" s="48"/>
      <c r="G1561" s="49"/>
      <c r="H1561" s="50" t="str">
        <f t="shared" si="21"/>
        <v/>
      </c>
      <c r="I1561" s="51" t="s">
        <v>527</v>
      </c>
      <c r="J1561" s="52"/>
      <c r="K1561" s="53"/>
      <c r="L1561" s="54"/>
      <c r="M1561" s="55"/>
      <c r="N1561" s="56"/>
      <c r="O1561" s="57"/>
      <c r="P1561" s="58"/>
      <c r="Q1561" s="56"/>
      <c r="R1561" s="56"/>
      <c r="S1561" s="56"/>
      <c r="T1561" s="59" t="s">
        <v>3</v>
      </c>
      <c r="U1561" s="56"/>
      <c r="V1561" s="56"/>
      <c r="W1561" s="60"/>
    </row>
    <row r="1562" spans="6:25" s="47" customFormat="1" ht="10.5" outlineLevel="3" x14ac:dyDescent="0.25">
      <c r="F1562" s="48"/>
      <c r="G1562" s="49"/>
      <c r="H1562" s="50" t="str">
        <f t="shared" si="21"/>
        <v/>
      </c>
      <c r="I1562" s="51" t="s">
        <v>538</v>
      </c>
      <c r="J1562" s="52"/>
      <c r="K1562" s="53"/>
      <c r="L1562" s="54"/>
      <c r="M1562" s="55"/>
      <c r="N1562" s="56"/>
      <c r="O1562" s="57"/>
      <c r="P1562" s="58"/>
      <c r="Q1562" s="56"/>
      <c r="R1562" s="56"/>
      <c r="S1562" s="56"/>
      <c r="T1562" s="59" t="s">
        <v>3</v>
      </c>
      <c r="U1562" s="56"/>
      <c r="V1562" s="56"/>
      <c r="W1562" s="60"/>
    </row>
    <row r="1563" spans="6:25" s="47" customFormat="1" ht="10.5" outlineLevel="3" x14ac:dyDescent="0.25">
      <c r="F1563" s="48"/>
      <c r="G1563" s="49"/>
      <c r="H1563" s="50" t="str">
        <f t="shared" si="21"/>
        <v/>
      </c>
      <c r="I1563" s="51" t="s">
        <v>1037</v>
      </c>
      <c r="J1563" s="52"/>
      <c r="K1563" s="53"/>
      <c r="L1563" s="54"/>
      <c r="M1563" s="55"/>
      <c r="N1563" s="56"/>
      <c r="O1563" s="57"/>
      <c r="P1563" s="58"/>
      <c r="Q1563" s="56"/>
      <c r="R1563" s="56"/>
      <c r="S1563" s="56"/>
      <c r="T1563" s="59" t="s">
        <v>3</v>
      </c>
      <c r="U1563" s="56"/>
      <c r="V1563" s="56"/>
      <c r="W1563" s="60"/>
    </row>
    <row r="1564" spans="6:25" s="47" customFormat="1" ht="10.5" outlineLevel="3" x14ac:dyDescent="0.25">
      <c r="F1564" s="48"/>
      <c r="G1564" s="49"/>
      <c r="H1564" s="50" t="str">
        <f t="shared" si="21"/>
        <v/>
      </c>
      <c r="I1564" s="51" t="s">
        <v>539</v>
      </c>
      <c r="J1564" s="52"/>
      <c r="K1564" s="53"/>
      <c r="L1564" s="54"/>
      <c r="M1564" s="55"/>
      <c r="N1564" s="56"/>
      <c r="O1564" s="57"/>
      <c r="P1564" s="58"/>
      <c r="Q1564" s="56"/>
      <c r="R1564" s="56"/>
      <c r="S1564" s="56"/>
      <c r="T1564" s="59" t="s">
        <v>3</v>
      </c>
      <c r="U1564" s="56"/>
      <c r="V1564" s="56"/>
      <c r="W1564" s="60"/>
    </row>
    <row r="1565" spans="6:25" s="47" customFormat="1" ht="10.5" outlineLevel="3" x14ac:dyDescent="0.25">
      <c r="F1565" s="48"/>
      <c r="G1565" s="49"/>
      <c r="H1565" s="50" t="str">
        <f t="shared" si="21"/>
        <v/>
      </c>
      <c r="I1565" s="51" t="s">
        <v>848</v>
      </c>
      <c r="J1565" s="52"/>
      <c r="K1565" s="53"/>
      <c r="L1565" s="54"/>
      <c r="M1565" s="55">
        <v>260.12</v>
      </c>
      <c r="N1565" s="56"/>
      <c r="O1565" s="57"/>
      <c r="P1565" s="58"/>
      <c r="Q1565" s="56"/>
      <c r="R1565" s="56"/>
      <c r="S1565" s="56"/>
      <c r="T1565" s="59" t="s">
        <v>3</v>
      </c>
      <c r="U1565" s="56"/>
      <c r="V1565" s="56"/>
      <c r="W1565" s="60"/>
    </row>
    <row r="1566" spans="6:25" s="47" customFormat="1" ht="10.5" outlineLevel="3" x14ac:dyDescent="0.25">
      <c r="F1566" s="48"/>
      <c r="G1566" s="49"/>
      <c r="H1566" s="50" t="str">
        <f t="shared" si="21"/>
        <v/>
      </c>
      <c r="I1566" s="51" t="s">
        <v>1125</v>
      </c>
      <c r="J1566" s="52"/>
      <c r="K1566" s="53"/>
      <c r="L1566" s="54"/>
      <c r="M1566" s="55">
        <v>-52.024000000000001</v>
      </c>
      <c r="N1566" s="56"/>
      <c r="O1566" s="57"/>
      <c r="P1566" s="58"/>
      <c r="Q1566" s="56"/>
      <c r="R1566" s="56"/>
      <c r="S1566" s="56"/>
      <c r="T1566" s="59" t="s">
        <v>3</v>
      </c>
      <c r="U1566" s="56"/>
      <c r="V1566" s="56"/>
      <c r="W1566" s="60"/>
    </row>
    <row r="1567" spans="6:25" s="3" customFormat="1" ht="12.75" customHeight="1" outlineLevel="2" x14ac:dyDescent="0.25">
      <c r="F1567" s="9"/>
      <c r="G1567" s="10"/>
      <c r="H1567" s="10"/>
      <c r="I1567" s="11"/>
      <c r="J1567" s="10"/>
      <c r="K1567" s="12"/>
      <c r="L1567" s="13"/>
      <c r="M1567" s="12"/>
      <c r="N1567" s="13"/>
      <c r="O1567" s="14"/>
      <c r="P1567" s="15"/>
      <c r="Q1567" s="13"/>
      <c r="R1567" s="13"/>
      <c r="S1567" s="13"/>
      <c r="T1567" s="16" t="s">
        <v>3</v>
      </c>
      <c r="U1567" s="13"/>
      <c r="V1567" s="13"/>
      <c r="W1567" s="13"/>
    </row>
    <row r="1568" spans="6:25" s="69" customFormat="1" ht="16.5" customHeight="1" outlineLevel="1" x14ac:dyDescent="0.3">
      <c r="F1568" s="70"/>
      <c r="G1568" s="71"/>
      <c r="H1568" s="72"/>
      <c r="I1568" s="72" t="s">
        <v>1030</v>
      </c>
      <c r="J1568" s="71"/>
      <c r="K1568" s="73"/>
      <c r="L1568" s="74"/>
      <c r="M1568" s="73"/>
      <c r="N1568" s="74"/>
      <c r="O1568" s="75">
        <f>SUBTOTAL(9,O1569:O1595)</f>
        <v>47731.941000000006</v>
      </c>
      <c r="P1568" s="76"/>
      <c r="Q1568" s="75">
        <f>SUBTOTAL(9,Q1569:Q1595)</f>
        <v>0.31981199999999999</v>
      </c>
      <c r="R1568" s="74"/>
      <c r="S1568" s="75">
        <f>SUBTOTAL(9,S1569:S1595)</f>
        <v>0</v>
      </c>
      <c r="T1568" s="77"/>
      <c r="U1568" s="75">
        <f>SUBTOTAL(9,U1569:U1595)</f>
        <v>10023.707610000001</v>
      </c>
      <c r="V1568" s="75">
        <f>SUBTOTAL(9,V1569:V1595)</f>
        <v>57755.648610000004</v>
      </c>
      <c r="W1568" s="78"/>
      <c r="Y1568" s="75">
        <f>SUBTOTAL(9,Y1569:Y1595)</f>
        <v>4</v>
      </c>
    </row>
    <row r="1569" spans="6:25" s="38" customFormat="1" ht="12" outlineLevel="2" x14ac:dyDescent="0.3">
      <c r="F1569" s="30">
        <v>245</v>
      </c>
      <c r="G1569" s="31" t="s">
        <v>0</v>
      </c>
      <c r="H1569" s="32" t="s">
        <v>284</v>
      </c>
      <c r="I1569" s="33" t="s">
        <v>608</v>
      </c>
      <c r="J1569" s="31" t="s">
        <v>13</v>
      </c>
      <c r="K1569" s="34">
        <v>109.45</v>
      </c>
      <c r="L1569" s="35">
        <v>0</v>
      </c>
      <c r="M1569" s="34">
        <v>109.45</v>
      </c>
      <c r="N1569" s="36">
        <v>28.5</v>
      </c>
      <c r="O1569" s="37">
        <f>M1569*N1569</f>
        <v>3119.3250000000003</v>
      </c>
      <c r="P1569" s="37">
        <v>4.0000000000000003E-5</v>
      </c>
      <c r="Q1569" s="37">
        <f>M1569*P1569</f>
        <v>4.3780000000000008E-3</v>
      </c>
      <c r="R1569" s="37"/>
      <c r="S1569" s="37">
        <f>M1569*R1569</f>
        <v>0</v>
      </c>
      <c r="T1569" s="37">
        <v>21</v>
      </c>
      <c r="U1569" s="37">
        <f>O1569*T1569/100</f>
        <v>655.05825000000004</v>
      </c>
      <c r="V1569" s="37">
        <f>U1569+O1569</f>
        <v>3774.3832500000003</v>
      </c>
      <c r="W1569" s="37"/>
      <c r="X1569" s="37"/>
      <c r="Y1569" s="37">
        <v>1</v>
      </c>
    </row>
    <row r="1570" spans="6:25" s="38" customFormat="1" ht="12" outlineLevel="2" x14ac:dyDescent="0.3">
      <c r="F1570" s="39"/>
      <c r="G1570" s="40"/>
      <c r="H1570" s="191" t="s">
        <v>230</v>
      </c>
      <c r="I1570" s="203"/>
      <c r="J1570" s="203"/>
      <c r="K1570" s="203"/>
      <c r="L1570" s="203"/>
      <c r="M1570" s="203"/>
      <c r="N1570" s="203"/>
      <c r="O1570" s="203"/>
      <c r="P1570" s="42"/>
      <c r="Q1570" s="43"/>
      <c r="R1570" s="42"/>
      <c r="S1570" s="43"/>
      <c r="T1570" s="44"/>
      <c r="U1570" s="44"/>
      <c r="V1570" s="44"/>
      <c r="W1570" s="45"/>
    </row>
    <row r="1571" spans="6:25" s="38" customFormat="1" ht="6" customHeight="1" outlineLevel="2" x14ac:dyDescent="0.3">
      <c r="F1571" s="39"/>
      <c r="G1571" s="40"/>
      <c r="H1571" s="41"/>
      <c r="I1571" s="46"/>
      <c r="J1571" s="46"/>
      <c r="K1571" s="46"/>
      <c r="L1571" s="46"/>
      <c r="M1571" s="46"/>
      <c r="N1571" s="46"/>
      <c r="O1571" s="46"/>
      <c r="P1571" s="42"/>
      <c r="Q1571" s="43"/>
      <c r="R1571" s="42"/>
      <c r="S1571" s="43"/>
      <c r="T1571" s="44"/>
      <c r="U1571" s="44"/>
      <c r="V1571" s="44"/>
      <c r="W1571" s="45"/>
    </row>
    <row r="1572" spans="6:25" s="47" customFormat="1" ht="10.5" outlineLevel="3" x14ac:dyDescent="0.25">
      <c r="F1572" s="48"/>
      <c r="G1572" s="49"/>
      <c r="H1572" s="50" t="str">
        <f>IF(AND(H1571&lt;&gt;"Výkaz výměr:",I1571=""),"Výkaz výměr:","")</f>
        <v>Výkaz výměr:</v>
      </c>
      <c r="I1572" s="51" t="s">
        <v>468</v>
      </c>
      <c r="J1572" s="52"/>
      <c r="K1572" s="53"/>
      <c r="L1572" s="54"/>
      <c r="M1572" s="55"/>
      <c r="N1572" s="56"/>
      <c r="O1572" s="57"/>
      <c r="P1572" s="58"/>
      <c r="Q1572" s="56"/>
      <c r="R1572" s="56"/>
      <c r="S1572" s="56"/>
      <c r="T1572" s="59" t="s">
        <v>3</v>
      </c>
      <c r="U1572" s="56"/>
      <c r="V1572" s="56"/>
      <c r="W1572" s="60"/>
    </row>
    <row r="1573" spans="6:25" s="47" customFormat="1" ht="10.5" outlineLevel="3" x14ac:dyDescent="0.25">
      <c r="F1573" s="48"/>
      <c r="G1573" s="49"/>
      <c r="H1573" s="50" t="str">
        <f>IF(AND(H1572&lt;&gt;"Výkaz výměr:",I1572=""),"Výkaz výměr:","")</f>
        <v/>
      </c>
      <c r="I1573" s="51" t="s">
        <v>1067</v>
      </c>
      <c r="J1573" s="52"/>
      <c r="K1573" s="53"/>
      <c r="L1573" s="54"/>
      <c r="M1573" s="55"/>
      <c r="N1573" s="56"/>
      <c r="O1573" s="57"/>
      <c r="P1573" s="58"/>
      <c r="Q1573" s="56"/>
      <c r="R1573" s="56"/>
      <c r="S1573" s="56"/>
      <c r="T1573" s="59" t="s">
        <v>3</v>
      </c>
      <c r="U1573" s="56"/>
      <c r="V1573" s="56"/>
      <c r="W1573" s="60"/>
    </row>
    <row r="1574" spans="6:25" s="47" customFormat="1" ht="10.5" outlineLevel="3" x14ac:dyDescent="0.25">
      <c r="F1574" s="48"/>
      <c r="G1574" s="49"/>
      <c r="H1574" s="50" t="str">
        <f>IF(AND(H1573&lt;&gt;"Výkaz výměr:",I1573=""),"Výkaz výměr:","")</f>
        <v/>
      </c>
      <c r="I1574" s="51" t="s">
        <v>1068</v>
      </c>
      <c r="J1574" s="52"/>
      <c r="K1574" s="53"/>
      <c r="L1574" s="54"/>
      <c r="M1574" s="55"/>
      <c r="N1574" s="56"/>
      <c r="O1574" s="57"/>
      <c r="P1574" s="58"/>
      <c r="Q1574" s="56"/>
      <c r="R1574" s="56"/>
      <c r="S1574" s="56"/>
      <c r="T1574" s="59" t="s">
        <v>3</v>
      </c>
      <c r="U1574" s="56"/>
      <c r="V1574" s="56"/>
      <c r="W1574" s="60"/>
    </row>
    <row r="1575" spans="6:25" s="47" customFormat="1" ht="10.5" outlineLevel="3" x14ac:dyDescent="0.25">
      <c r="F1575" s="48"/>
      <c r="G1575" s="49"/>
      <c r="H1575" s="50" t="str">
        <f>IF(AND(H1574&lt;&gt;"Výkaz výměr:",I1574=""),"Výkaz výměr:","")</f>
        <v/>
      </c>
      <c r="I1575" s="51" t="s">
        <v>771</v>
      </c>
      <c r="J1575" s="52"/>
      <c r="K1575" s="53"/>
      <c r="L1575" s="54"/>
      <c r="M1575" s="55">
        <v>218.9</v>
      </c>
      <c r="N1575" s="56"/>
      <c r="O1575" s="57"/>
      <c r="P1575" s="58"/>
      <c r="Q1575" s="56"/>
      <c r="R1575" s="56"/>
      <c r="S1575" s="56"/>
      <c r="T1575" s="59" t="s">
        <v>3</v>
      </c>
      <c r="U1575" s="56"/>
      <c r="V1575" s="56"/>
      <c r="W1575" s="60"/>
    </row>
    <row r="1576" spans="6:25" s="47" customFormat="1" ht="10.5" outlineLevel="3" x14ac:dyDescent="0.25">
      <c r="F1576" s="48"/>
      <c r="G1576" s="49"/>
      <c r="H1576" s="50" t="str">
        <f>IF(AND(H1575&lt;&gt;"Výkaz výměr:",I1575=""),"Výkaz výměr:","")</f>
        <v/>
      </c>
      <c r="I1576" s="51" t="s">
        <v>1143</v>
      </c>
      <c r="J1576" s="52"/>
      <c r="K1576" s="53"/>
      <c r="L1576" s="54"/>
      <c r="M1576" s="55">
        <v>-109.45</v>
      </c>
      <c r="N1576" s="56"/>
      <c r="O1576" s="57"/>
      <c r="P1576" s="58"/>
      <c r="Q1576" s="56"/>
      <c r="R1576" s="56"/>
      <c r="S1576" s="56"/>
      <c r="T1576" s="59" t="s">
        <v>3</v>
      </c>
      <c r="U1576" s="56"/>
      <c r="V1576" s="56"/>
      <c r="W1576" s="60"/>
    </row>
    <row r="1577" spans="6:25" s="38" customFormat="1" ht="12" outlineLevel="2" x14ac:dyDescent="0.3">
      <c r="F1577" s="30">
        <v>246</v>
      </c>
      <c r="G1577" s="31" t="s">
        <v>0</v>
      </c>
      <c r="H1577" s="32" t="s">
        <v>115</v>
      </c>
      <c r="I1577" s="33" t="s">
        <v>229</v>
      </c>
      <c r="J1577" s="31" t="s">
        <v>13</v>
      </c>
      <c r="K1577" s="34">
        <v>131.34</v>
      </c>
      <c r="L1577" s="35">
        <v>0</v>
      </c>
      <c r="M1577" s="34">
        <v>131.34</v>
      </c>
      <c r="N1577" s="36">
        <v>26</v>
      </c>
      <c r="O1577" s="37">
        <f>M1577*N1577</f>
        <v>3414.84</v>
      </c>
      <c r="P1577" s="37">
        <v>2.9999999999999997E-4</v>
      </c>
      <c r="Q1577" s="37">
        <f>M1577*P1577</f>
        <v>3.9402E-2</v>
      </c>
      <c r="R1577" s="37"/>
      <c r="S1577" s="37">
        <f>M1577*R1577</f>
        <v>0</v>
      </c>
      <c r="T1577" s="37">
        <v>21</v>
      </c>
      <c r="U1577" s="37">
        <f>O1577*T1577/100</f>
        <v>717.1164</v>
      </c>
      <c r="V1577" s="37">
        <f>U1577+O1577</f>
        <v>4131.9564</v>
      </c>
      <c r="W1577" s="37" t="s">
        <v>1400</v>
      </c>
      <c r="X1577" s="37"/>
      <c r="Y1577" s="37">
        <v>1</v>
      </c>
    </row>
    <row r="1578" spans="6:25" s="38" customFormat="1" ht="12" outlineLevel="2" x14ac:dyDescent="0.3">
      <c r="F1578" s="39"/>
      <c r="G1578" s="40"/>
      <c r="H1578" s="191" t="s">
        <v>230</v>
      </c>
      <c r="I1578" s="203"/>
      <c r="J1578" s="203"/>
      <c r="K1578" s="203"/>
      <c r="L1578" s="203"/>
      <c r="M1578" s="203"/>
      <c r="N1578" s="203"/>
      <c r="O1578" s="203"/>
      <c r="P1578" s="42"/>
      <c r="Q1578" s="43"/>
      <c r="R1578" s="42"/>
      <c r="S1578" s="43"/>
      <c r="T1578" s="44"/>
      <c r="U1578" s="44"/>
      <c r="V1578" s="44"/>
      <c r="W1578" s="45"/>
    </row>
    <row r="1579" spans="6:25" s="38" customFormat="1" ht="6" customHeight="1" outlineLevel="2" x14ac:dyDescent="0.3">
      <c r="F1579" s="39"/>
      <c r="G1579" s="40"/>
      <c r="H1579" s="41"/>
      <c r="I1579" s="46"/>
      <c r="J1579" s="46"/>
      <c r="K1579" s="46"/>
      <c r="L1579" s="46"/>
      <c r="M1579" s="46"/>
      <c r="N1579" s="46"/>
      <c r="O1579" s="46"/>
      <c r="P1579" s="42"/>
      <c r="Q1579" s="43"/>
      <c r="R1579" s="42"/>
      <c r="S1579" s="43"/>
      <c r="T1579" s="44"/>
      <c r="U1579" s="44"/>
      <c r="V1579" s="44"/>
      <c r="W1579" s="45"/>
    </row>
    <row r="1580" spans="6:25" s="47" customFormat="1" ht="10.5" outlineLevel="3" x14ac:dyDescent="0.25">
      <c r="F1580" s="48"/>
      <c r="G1580" s="49"/>
      <c r="H1580" s="50" t="str">
        <f>IF(AND(H1579&lt;&gt;"Výkaz výměr:",I1579=""),"Výkaz výměr:","")</f>
        <v>Výkaz výměr:</v>
      </c>
      <c r="I1580" s="51" t="s">
        <v>1062</v>
      </c>
      <c r="J1580" s="52"/>
      <c r="K1580" s="53"/>
      <c r="L1580" s="54"/>
      <c r="M1580" s="55"/>
      <c r="N1580" s="56"/>
      <c r="O1580" s="57"/>
      <c r="P1580" s="58"/>
      <c r="Q1580" s="56"/>
      <c r="R1580" s="56"/>
      <c r="S1580" s="56"/>
      <c r="T1580" s="59" t="s">
        <v>3</v>
      </c>
      <c r="U1580" s="56"/>
      <c r="V1580" s="56"/>
      <c r="W1580" s="60"/>
    </row>
    <row r="1581" spans="6:25" s="47" customFormat="1" ht="10.5" outlineLevel="3" x14ac:dyDescent="0.25">
      <c r="F1581" s="48"/>
      <c r="G1581" s="49"/>
      <c r="H1581" s="50" t="str">
        <f>IF(AND(H1580&lt;&gt;"Výkaz výměr:",I1580=""),"Výkaz výměr:","")</f>
        <v/>
      </c>
      <c r="I1581" s="51" t="s">
        <v>849</v>
      </c>
      <c r="J1581" s="52"/>
      <c r="K1581" s="53"/>
      <c r="L1581" s="54"/>
      <c r="M1581" s="55">
        <v>262.68</v>
      </c>
      <c r="N1581" s="56"/>
      <c r="O1581" s="57"/>
      <c r="P1581" s="58"/>
      <c r="Q1581" s="56"/>
      <c r="R1581" s="56"/>
      <c r="S1581" s="56"/>
      <c r="T1581" s="59" t="s">
        <v>3</v>
      </c>
      <c r="U1581" s="56"/>
      <c r="V1581" s="56"/>
      <c r="W1581" s="60"/>
    </row>
    <row r="1582" spans="6:25" s="47" customFormat="1" ht="10.5" outlineLevel="3" x14ac:dyDescent="0.25">
      <c r="F1582" s="48"/>
      <c r="G1582" s="49"/>
      <c r="H1582" s="50" t="str">
        <f>IF(AND(H1581&lt;&gt;"Výkaz výměr:",I1581=""),"Výkaz výměr:","")</f>
        <v/>
      </c>
      <c r="I1582" s="51" t="s">
        <v>1146</v>
      </c>
      <c r="J1582" s="52"/>
      <c r="K1582" s="53"/>
      <c r="L1582" s="54"/>
      <c r="M1582" s="55">
        <v>-131.34</v>
      </c>
      <c r="N1582" s="56"/>
      <c r="O1582" s="57"/>
      <c r="P1582" s="58"/>
      <c r="Q1582" s="56"/>
      <c r="R1582" s="56"/>
      <c r="S1582" s="56"/>
      <c r="T1582" s="59" t="s">
        <v>3</v>
      </c>
      <c r="U1582" s="56"/>
      <c r="V1582" s="56"/>
      <c r="W1582" s="60"/>
    </row>
    <row r="1583" spans="6:25" s="38" customFormat="1" ht="12" outlineLevel="2" x14ac:dyDescent="0.3">
      <c r="F1583" s="30">
        <v>247</v>
      </c>
      <c r="G1583" s="31" t="s">
        <v>0</v>
      </c>
      <c r="H1583" s="32" t="s">
        <v>284</v>
      </c>
      <c r="I1583" s="33" t="s">
        <v>608</v>
      </c>
      <c r="J1583" s="31" t="s">
        <v>13</v>
      </c>
      <c r="K1583" s="34">
        <v>690.08</v>
      </c>
      <c r="L1583" s="35">
        <v>0</v>
      </c>
      <c r="M1583" s="34">
        <v>690.08</v>
      </c>
      <c r="N1583" s="36">
        <v>28.5</v>
      </c>
      <c r="O1583" s="37">
        <f>M1583*N1583</f>
        <v>19667.280000000002</v>
      </c>
      <c r="P1583" s="37">
        <v>4.0000000000000003E-5</v>
      </c>
      <c r="Q1583" s="37">
        <f>M1583*P1583</f>
        <v>2.7603200000000005E-2</v>
      </c>
      <c r="R1583" s="37"/>
      <c r="S1583" s="37">
        <f>M1583*R1583</f>
        <v>0</v>
      </c>
      <c r="T1583" s="37">
        <v>21</v>
      </c>
      <c r="U1583" s="37">
        <f>O1583*T1583/100</f>
        <v>4130.1288000000004</v>
      </c>
      <c r="V1583" s="37">
        <f>U1583+O1583</f>
        <v>23797.408800000005</v>
      </c>
      <c r="W1583" s="37"/>
      <c r="X1583" s="37"/>
      <c r="Y1583" s="37">
        <v>1</v>
      </c>
    </row>
    <row r="1584" spans="6:25" s="38" customFormat="1" ht="12" outlineLevel="2" x14ac:dyDescent="0.3">
      <c r="F1584" s="39"/>
      <c r="G1584" s="40"/>
      <c r="H1584" s="191" t="s">
        <v>230</v>
      </c>
      <c r="I1584" s="203"/>
      <c r="J1584" s="203"/>
      <c r="K1584" s="203"/>
      <c r="L1584" s="203"/>
      <c r="M1584" s="203"/>
      <c r="N1584" s="203"/>
      <c r="O1584" s="203"/>
      <c r="P1584" s="42"/>
      <c r="Q1584" s="43"/>
      <c r="R1584" s="42"/>
      <c r="S1584" s="43"/>
      <c r="T1584" s="44"/>
      <c r="U1584" s="44"/>
      <c r="V1584" s="44"/>
      <c r="W1584" s="45"/>
    </row>
    <row r="1585" spans="6:25" s="38" customFormat="1" ht="6" customHeight="1" outlineLevel="2" x14ac:dyDescent="0.3">
      <c r="F1585" s="39"/>
      <c r="G1585" s="40"/>
      <c r="H1585" s="41"/>
      <c r="I1585" s="46"/>
      <c r="J1585" s="46"/>
      <c r="K1585" s="46"/>
      <c r="L1585" s="46"/>
      <c r="M1585" s="46"/>
      <c r="N1585" s="46"/>
      <c r="O1585" s="46"/>
      <c r="P1585" s="42"/>
      <c r="Q1585" s="43"/>
      <c r="R1585" s="42"/>
      <c r="S1585" s="43"/>
      <c r="T1585" s="44"/>
      <c r="U1585" s="44"/>
      <c r="V1585" s="44"/>
      <c r="W1585" s="45"/>
    </row>
    <row r="1586" spans="6:25" s="47" customFormat="1" ht="10.5" outlineLevel="3" x14ac:dyDescent="0.25">
      <c r="F1586" s="48"/>
      <c r="G1586" s="49"/>
      <c r="H1586" s="50" t="str">
        <f>IF(AND(H1585&lt;&gt;"Výkaz výměr:",I1585=""),"Výkaz výměr:","")</f>
        <v>Výkaz výměr:</v>
      </c>
      <c r="I1586" s="51" t="s">
        <v>482</v>
      </c>
      <c r="J1586" s="52"/>
      <c r="K1586" s="53"/>
      <c r="L1586" s="54"/>
      <c r="M1586" s="55"/>
      <c r="N1586" s="56"/>
      <c r="O1586" s="57"/>
      <c r="P1586" s="58"/>
      <c r="Q1586" s="56"/>
      <c r="R1586" s="56"/>
      <c r="S1586" s="56"/>
      <c r="T1586" s="59" t="s">
        <v>3</v>
      </c>
      <c r="U1586" s="56"/>
      <c r="V1586" s="56"/>
      <c r="W1586" s="60"/>
    </row>
    <row r="1587" spans="6:25" s="47" customFormat="1" ht="10.5" outlineLevel="3" x14ac:dyDescent="0.25">
      <c r="F1587" s="48"/>
      <c r="G1587" s="49"/>
      <c r="H1587" s="50" t="str">
        <f>IF(AND(H1586&lt;&gt;"Výkaz výměr:",I1586=""),"Výkaz výměr:","")</f>
        <v/>
      </c>
      <c r="I1587" s="51" t="s">
        <v>1067</v>
      </c>
      <c r="J1587" s="52"/>
      <c r="K1587" s="53"/>
      <c r="L1587" s="54"/>
      <c r="M1587" s="55"/>
      <c r="N1587" s="56"/>
      <c r="O1587" s="57"/>
      <c r="P1587" s="58"/>
      <c r="Q1587" s="56"/>
      <c r="R1587" s="56"/>
      <c r="S1587" s="56"/>
      <c r="T1587" s="59" t="s">
        <v>3</v>
      </c>
      <c r="U1587" s="56"/>
      <c r="V1587" s="56"/>
      <c r="W1587" s="60"/>
    </row>
    <row r="1588" spans="6:25" s="47" customFormat="1" ht="10.5" outlineLevel="3" x14ac:dyDescent="0.25">
      <c r="F1588" s="48"/>
      <c r="G1588" s="49"/>
      <c r="H1588" s="50" t="str">
        <f>IF(AND(H1587&lt;&gt;"Výkaz výměr:",I1587=""),"Výkaz výměr:","")</f>
        <v/>
      </c>
      <c r="I1588" s="51" t="s">
        <v>1068</v>
      </c>
      <c r="J1588" s="52"/>
      <c r="K1588" s="53"/>
      <c r="L1588" s="54"/>
      <c r="M1588" s="55"/>
      <c r="N1588" s="56"/>
      <c r="O1588" s="57"/>
      <c r="P1588" s="58"/>
      <c r="Q1588" s="56"/>
      <c r="R1588" s="56"/>
      <c r="S1588" s="56"/>
      <c r="T1588" s="59" t="s">
        <v>3</v>
      </c>
      <c r="U1588" s="56"/>
      <c r="V1588" s="56"/>
      <c r="W1588" s="60"/>
    </row>
    <row r="1589" spans="6:25" s="47" customFormat="1" ht="10.5" outlineLevel="3" x14ac:dyDescent="0.25">
      <c r="F1589" s="48"/>
      <c r="G1589" s="49"/>
      <c r="H1589" s="50" t="str">
        <f>IF(AND(H1588&lt;&gt;"Výkaz výměr:",I1588=""),"Výkaz výměr:","")</f>
        <v/>
      </c>
      <c r="I1589" s="51" t="s">
        <v>868</v>
      </c>
      <c r="J1589" s="52"/>
      <c r="K1589" s="53"/>
      <c r="L1589" s="54"/>
      <c r="M1589" s="55">
        <v>690.08</v>
      </c>
      <c r="N1589" s="56"/>
      <c r="O1589" s="57"/>
      <c r="P1589" s="58"/>
      <c r="Q1589" s="56"/>
      <c r="R1589" s="56"/>
      <c r="S1589" s="56"/>
      <c r="T1589" s="59" t="s">
        <v>3</v>
      </c>
      <c r="U1589" s="56"/>
      <c r="V1589" s="56"/>
      <c r="W1589" s="60"/>
    </row>
    <row r="1590" spans="6:25" s="38" customFormat="1" ht="12" outlineLevel="2" x14ac:dyDescent="0.3">
      <c r="F1590" s="30">
        <v>248</v>
      </c>
      <c r="G1590" s="31" t="s">
        <v>0</v>
      </c>
      <c r="H1590" s="32" t="s">
        <v>115</v>
      </c>
      <c r="I1590" s="33" t="s">
        <v>229</v>
      </c>
      <c r="J1590" s="31" t="s">
        <v>13</v>
      </c>
      <c r="K1590" s="34">
        <v>828.096</v>
      </c>
      <c r="L1590" s="35">
        <v>0</v>
      </c>
      <c r="M1590" s="34">
        <v>828.096</v>
      </c>
      <c r="N1590" s="36">
        <v>26</v>
      </c>
      <c r="O1590" s="37">
        <f>M1590*N1590</f>
        <v>21530.495999999999</v>
      </c>
      <c r="P1590" s="37">
        <v>2.9999999999999997E-4</v>
      </c>
      <c r="Q1590" s="37">
        <f>M1590*P1590</f>
        <v>0.24842879999999998</v>
      </c>
      <c r="R1590" s="37"/>
      <c r="S1590" s="37">
        <f>M1590*R1590</f>
        <v>0</v>
      </c>
      <c r="T1590" s="37">
        <v>21</v>
      </c>
      <c r="U1590" s="37">
        <f>O1590*T1590/100</f>
        <v>4521.40416</v>
      </c>
      <c r="V1590" s="37">
        <f>U1590+O1590</f>
        <v>26051.900159999997</v>
      </c>
      <c r="W1590" s="37" t="s">
        <v>1400</v>
      </c>
      <c r="X1590" s="37"/>
      <c r="Y1590" s="37">
        <v>1</v>
      </c>
    </row>
    <row r="1591" spans="6:25" s="38" customFormat="1" ht="12" outlineLevel="2" x14ac:dyDescent="0.3">
      <c r="F1591" s="39"/>
      <c r="G1591" s="40"/>
      <c r="H1591" s="191" t="s">
        <v>230</v>
      </c>
      <c r="I1591" s="203"/>
      <c r="J1591" s="203"/>
      <c r="K1591" s="203"/>
      <c r="L1591" s="203"/>
      <c r="M1591" s="203"/>
      <c r="N1591" s="203"/>
      <c r="O1591" s="203"/>
      <c r="P1591" s="42"/>
      <c r="Q1591" s="43"/>
      <c r="R1591" s="42"/>
      <c r="S1591" s="43"/>
      <c r="T1591" s="44"/>
      <c r="U1591" s="44"/>
      <c r="V1591" s="44"/>
      <c r="W1591" s="45"/>
    </row>
    <row r="1592" spans="6:25" s="38" customFormat="1" ht="6" customHeight="1" outlineLevel="2" x14ac:dyDescent="0.3">
      <c r="F1592" s="39"/>
      <c r="G1592" s="40"/>
      <c r="H1592" s="41"/>
      <c r="I1592" s="46"/>
      <c r="J1592" s="46"/>
      <c r="K1592" s="46"/>
      <c r="L1592" s="46"/>
      <c r="M1592" s="46"/>
      <c r="N1592" s="46"/>
      <c r="O1592" s="46"/>
      <c r="P1592" s="42"/>
      <c r="Q1592" s="43"/>
      <c r="R1592" s="42"/>
      <c r="S1592" s="43"/>
      <c r="T1592" s="44"/>
      <c r="U1592" s="44"/>
      <c r="V1592" s="44"/>
      <c r="W1592" s="45"/>
    </row>
    <row r="1593" spans="6:25" s="47" customFormat="1" ht="10.5" outlineLevel="3" x14ac:dyDescent="0.25">
      <c r="F1593" s="48"/>
      <c r="G1593" s="49"/>
      <c r="H1593" s="50" t="str">
        <f>IF(AND(H1592&lt;&gt;"Výkaz výměr:",I1592=""),"Výkaz výměr:","")</f>
        <v>Výkaz výměr:</v>
      </c>
      <c r="I1593" s="51" t="s">
        <v>1078</v>
      </c>
      <c r="J1593" s="52"/>
      <c r="K1593" s="53"/>
      <c r="L1593" s="54"/>
      <c r="M1593" s="55"/>
      <c r="N1593" s="56"/>
      <c r="O1593" s="57"/>
      <c r="P1593" s="58"/>
      <c r="Q1593" s="56"/>
      <c r="R1593" s="56"/>
      <c r="S1593" s="56"/>
      <c r="T1593" s="59" t="s">
        <v>3</v>
      </c>
      <c r="U1593" s="56"/>
      <c r="V1593" s="56"/>
      <c r="W1593" s="60"/>
    </row>
    <row r="1594" spans="6:25" s="47" customFormat="1" ht="10.5" outlineLevel="3" x14ac:dyDescent="0.25">
      <c r="F1594" s="48"/>
      <c r="G1594" s="49"/>
      <c r="H1594" s="50" t="str">
        <f>IF(AND(H1593&lt;&gt;"Výkaz výměr:",I1593=""),"Výkaz výměr:","")</f>
        <v/>
      </c>
      <c r="I1594" s="51" t="s">
        <v>912</v>
      </c>
      <c r="J1594" s="52"/>
      <c r="K1594" s="53"/>
      <c r="L1594" s="54"/>
      <c r="M1594" s="55">
        <v>828.096</v>
      </c>
      <c r="N1594" s="56"/>
      <c r="O1594" s="57"/>
      <c r="P1594" s="58"/>
      <c r="Q1594" s="56"/>
      <c r="R1594" s="56"/>
      <c r="S1594" s="56"/>
      <c r="T1594" s="59" t="s">
        <v>3</v>
      </c>
      <c r="U1594" s="56"/>
      <c r="V1594" s="56"/>
      <c r="W1594" s="60"/>
    </row>
    <row r="1595" spans="6:25" s="3" customFormat="1" ht="12.75" customHeight="1" outlineLevel="2" x14ac:dyDescent="0.25">
      <c r="F1595" s="9"/>
      <c r="G1595" s="10"/>
      <c r="H1595" s="10"/>
      <c r="I1595" s="11"/>
      <c r="J1595" s="10"/>
      <c r="K1595" s="12"/>
      <c r="L1595" s="13"/>
      <c r="M1595" s="12"/>
      <c r="N1595" s="13"/>
      <c r="O1595" s="14"/>
      <c r="P1595" s="15"/>
      <c r="Q1595" s="13"/>
      <c r="R1595" s="13"/>
      <c r="S1595" s="13"/>
      <c r="T1595" s="16" t="s">
        <v>3</v>
      </c>
      <c r="U1595" s="13"/>
      <c r="V1595" s="13"/>
      <c r="W1595" s="13"/>
    </row>
    <row r="1596" spans="6:25" s="69" customFormat="1" ht="16.5" customHeight="1" outlineLevel="1" x14ac:dyDescent="0.3">
      <c r="F1596" s="70"/>
      <c r="G1596" s="71"/>
      <c r="H1596" s="72"/>
      <c r="I1596" s="72" t="s">
        <v>1176</v>
      </c>
      <c r="J1596" s="71"/>
      <c r="K1596" s="73"/>
      <c r="L1596" s="74"/>
      <c r="M1596" s="73"/>
      <c r="N1596" s="74"/>
      <c r="O1596" s="75">
        <f>SUBTOTAL(9,O1597:O1602)</f>
        <v>1940</v>
      </c>
      <c r="P1596" s="76"/>
      <c r="Q1596" s="75">
        <f>SUBTOTAL(9,Q1597:Q1602)</f>
        <v>0.43236000000000002</v>
      </c>
      <c r="R1596" s="74"/>
      <c r="S1596" s="75">
        <f>SUBTOTAL(9,S1597:S1602)</f>
        <v>0</v>
      </c>
      <c r="T1596" s="77"/>
      <c r="U1596" s="75">
        <f>SUBTOTAL(9,U1597:U1602)</f>
        <v>407.4</v>
      </c>
      <c r="V1596" s="75">
        <f>SUBTOTAL(9,V1597:V1602)</f>
        <v>2347.4</v>
      </c>
      <c r="W1596" s="78"/>
      <c r="Y1596" s="75">
        <f>SUBTOTAL(9,Y1597:Y1602)</f>
        <v>1</v>
      </c>
    </row>
    <row r="1597" spans="6:25" s="38" customFormat="1" ht="24" outlineLevel="2" x14ac:dyDescent="0.3">
      <c r="F1597" s="30">
        <v>249</v>
      </c>
      <c r="G1597" s="31" t="s">
        <v>0</v>
      </c>
      <c r="H1597" s="32" t="s">
        <v>222</v>
      </c>
      <c r="I1597" s="33" t="s">
        <v>1380</v>
      </c>
      <c r="J1597" s="31" t="s">
        <v>16</v>
      </c>
      <c r="K1597" s="34">
        <v>1</v>
      </c>
      <c r="L1597" s="35">
        <v>0</v>
      </c>
      <c r="M1597" s="34">
        <v>1</v>
      </c>
      <c r="N1597" s="36">
        <v>1940</v>
      </c>
      <c r="O1597" s="37">
        <f>M1597*N1597</f>
        <v>1940</v>
      </c>
      <c r="P1597" s="37">
        <v>0.43236000000000002</v>
      </c>
      <c r="Q1597" s="37">
        <f>M1597*P1597</f>
        <v>0.43236000000000002</v>
      </c>
      <c r="R1597" s="37"/>
      <c r="S1597" s="37">
        <f>M1597*R1597</f>
        <v>0</v>
      </c>
      <c r="T1597" s="37">
        <v>21</v>
      </c>
      <c r="U1597" s="37">
        <f>O1597*T1597/100</f>
        <v>407.4</v>
      </c>
      <c r="V1597" s="37">
        <f>U1597+O1597</f>
        <v>2347.4</v>
      </c>
      <c r="W1597" s="37"/>
      <c r="X1597" s="37"/>
      <c r="Y1597" s="37">
        <v>1</v>
      </c>
    </row>
    <row r="1598" spans="6:25" s="38" customFormat="1" ht="12" outlineLevel="2" x14ac:dyDescent="0.3">
      <c r="F1598" s="39"/>
      <c r="G1598" s="40"/>
      <c r="H1598" s="191" t="s">
        <v>230</v>
      </c>
      <c r="I1598" s="203"/>
      <c r="J1598" s="203"/>
      <c r="K1598" s="203"/>
      <c r="L1598" s="203"/>
      <c r="M1598" s="203"/>
      <c r="N1598" s="203"/>
      <c r="O1598" s="203"/>
      <c r="P1598" s="42"/>
      <c r="Q1598" s="43"/>
      <c r="R1598" s="42"/>
      <c r="S1598" s="43"/>
      <c r="T1598" s="44"/>
      <c r="U1598" s="44"/>
      <c r="V1598" s="44"/>
      <c r="W1598" s="45"/>
    </row>
    <row r="1599" spans="6:25" s="38" customFormat="1" ht="6" customHeight="1" outlineLevel="2" x14ac:dyDescent="0.3">
      <c r="F1599" s="39"/>
      <c r="G1599" s="40"/>
      <c r="H1599" s="41"/>
      <c r="I1599" s="46"/>
      <c r="J1599" s="46"/>
      <c r="K1599" s="46"/>
      <c r="L1599" s="46"/>
      <c r="M1599" s="46"/>
      <c r="N1599" s="46"/>
      <c r="O1599" s="46"/>
      <c r="P1599" s="42"/>
      <c r="Q1599" s="43"/>
      <c r="R1599" s="42"/>
      <c r="S1599" s="43"/>
      <c r="T1599" s="44"/>
      <c r="U1599" s="44"/>
      <c r="V1599" s="44"/>
      <c r="W1599" s="45"/>
    </row>
    <row r="1600" spans="6:25" s="47" customFormat="1" ht="10.5" outlineLevel="3" x14ac:dyDescent="0.25">
      <c r="F1600" s="48"/>
      <c r="G1600" s="49"/>
      <c r="H1600" s="50" t="str">
        <f>IF(AND(H1599&lt;&gt;"Výkaz výměr:",I1599=""),"Výkaz výměr:","")</f>
        <v>Výkaz výměr:</v>
      </c>
      <c r="I1600" s="51" t="s">
        <v>83</v>
      </c>
      <c r="J1600" s="52"/>
      <c r="K1600" s="53"/>
      <c r="L1600" s="54"/>
      <c r="M1600" s="55"/>
      <c r="N1600" s="56"/>
      <c r="O1600" s="57"/>
      <c r="P1600" s="58"/>
      <c r="Q1600" s="56"/>
      <c r="R1600" s="56"/>
      <c r="S1600" s="56"/>
      <c r="T1600" s="59" t="s">
        <v>3</v>
      </c>
      <c r="U1600" s="56"/>
      <c r="V1600" s="56"/>
      <c r="W1600" s="60"/>
    </row>
    <row r="1601" spans="6:25" s="47" customFormat="1" ht="10.5" outlineLevel="3" x14ac:dyDescent="0.25">
      <c r="F1601" s="48"/>
      <c r="G1601" s="49"/>
      <c r="H1601" s="50" t="str">
        <f>IF(AND(H1600&lt;&gt;"Výkaz výměr:",I1600=""),"Výkaz výměr:","")</f>
        <v/>
      </c>
      <c r="I1601" s="51" t="s">
        <v>556</v>
      </c>
      <c r="J1601" s="52"/>
      <c r="K1601" s="53"/>
      <c r="L1601" s="54"/>
      <c r="M1601" s="55">
        <v>1</v>
      </c>
      <c r="N1601" s="56"/>
      <c r="O1601" s="57"/>
      <c r="P1601" s="58"/>
      <c r="Q1601" s="56"/>
      <c r="R1601" s="56"/>
      <c r="S1601" s="56"/>
      <c r="T1601" s="59" t="s">
        <v>3</v>
      </c>
      <c r="U1601" s="56"/>
      <c r="V1601" s="56"/>
      <c r="W1601" s="60"/>
    </row>
    <row r="1602" spans="6:25" s="3" customFormat="1" ht="12.75" customHeight="1" outlineLevel="2" x14ac:dyDescent="0.25">
      <c r="F1602" s="9"/>
      <c r="G1602" s="10"/>
      <c r="H1602" s="10"/>
      <c r="I1602" s="11"/>
      <c r="J1602" s="10"/>
      <c r="K1602" s="12"/>
      <c r="L1602" s="13"/>
      <c r="M1602" s="12"/>
      <c r="N1602" s="13"/>
      <c r="O1602" s="14"/>
      <c r="P1602" s="15"/>
      <c r="Q1602" s="13"/>
      <c r="R1602" s="13"/>
      <c r="S1602" s="13"/>
      <c r="T1602" s="16" t="s">
        <v>3</v>
      </c>
      <c r="U1602" s="13"/>
      <c r="V1602" s="13"/>
      <c r="W1602" s="13"/>
    </row>
    <row r="1603" spans="6:25" s="69" customFormat="1" ht="16.5" customHeight="1" outlineLevel="1" x14ac:dyDescent="0.3">
      <c r="F1603" s="70"/>
      <c r="G1603" s="71"/>
      <c r="H1603" s="72"/>
      <c r="I1603" s="72" t="s">
        <v>1245</v>
      </c>
      <c r="J1603" s="71"/>
      <c r="K1603" s="73"/>
      <c r="L1603" s="74"/>
      <c r="M1603" s="73"/>
      <c r="N1603" s="74"/>
      <c r="O1603" s="75">
        <f>SUBTOTAL(9,O1604:O1629)</f>
        <v>279305.22000000003</v>
      </c>
      <c r="P1603" s="76"/>
      <c r="Q1603" s="75">
        <f>SUBTOTAL(9,Q1604:Q1629)</f>
        <v>693.46147500000006</v>
      </c>
      <c r="R1603" s="74"/>
      <c r="S1603" s="75">
        <f>SUBTOTAL(9,S1604:S1629)</f>
        <v>0</v>
      </c>
      <c r="T1603" s="77"/>
      <c r="U1603" s="75">
        <f>SUBTOTAL(9,U1604:U1629)</f>
        <v>58654.096200000007</v>
      </c>
      <c r="V1603" s="75">
        <f>SUBTOTAL(9,V1604:V1629)</f>
        <v>337959.31620000006</v>
      </c>
      <c r="W1603" s="78"/>
      <c r="Y1603" s="75">
        <f>SUBTOTAL(9,Y1604:Y1629)</f>
        <v>5</v>
      </c>
    </row>
    <row r="1604" spans="6:25" s="38" customFormat="1" ht="12" outlineLevel="2" x14ac:dyDescent="0.3">
      <c r="F1604" s="30">
        <v>250</v>
      </c>
      <c r="G1604" s="31" t="s">
        <v>0</v>
      </c>
      <c r="H1604" s="32" t="s">
        <v>285</v>
      </c>
      <c r="I1604" s="33" t="s">
        <v>1350</v>
      </c>
      <c r="J1604" s="31" t="s">
        <v>13</v>
      </c>
      <c r="K1604" s="34">
        <v>35</v>
      </c>
      <c r="L1604" s="35">
        <v>0</v>
      </c>
      <c r="M1604" s="34">
        <v>35</v>
      </c>
      <c r="N1604" s="36">
        <v>197</v>
      </c>
      <c r="O1604" s="37">
        <f>M1604*N1604</f>
        <v>6895</v>
      </c>
      <c r="P1604" s="37">
        <v>0.33074999999999999</v>
      </c>
      <c r="Q1604" s="37">
        <f>M1604*P1604</f>
        <v>11.57625</v>
      </c>
      <c r="R1604" s="37"/>
      <c r="S1604" s="37">
        <f>M1604*R1604</f>
        <v>0</v>
      </c>
      <c r="T1604" s="37">
        <v>21</v>
      </c>
      <c r="U1604" s="37">
        <f>O1604*T1604/100</f>
        <v>1447.95</v>
      </c>
      <c r="V1604" s="37">
        <f>U1604+O1604</f>
        <v>8342.9500000000007</v>
      </c>
      <c r="W1604" s="37"/>
      <c r="X1604" s="37"/>
      <c r="Y1604" s="37">
        <v>1</v>
      </c>
    </row>
    <row r="1605" spans="6:25" s="38" customFormat="1" ht="12" outlineLevel="2" x14ac:dyDescent="0.3">
      <c r="F1605" s="39"/>
      <c r="G1605" s="40"/>
      <c r="H1605" s="191" t="s">
        <v>230</v>
      </c>
      <c r="I1605" s="203"/>
      <c r="J1605" s="203"/>
      <c r="K1605" s="203"/>
      <c r="L1605" s="203"/>
      <c r="M1605" s="203"/>
      <c r="N1605" s="203"/>
      <c r="O1605" s="203"/>
      <c r="P1605" s="42"/>
      <c r="Q1605" s="43"/>
      <c r="R1605" s="42"/>
      <c r="S1605" s="43"/>
      <c r="T1605" s="44"/>
      <c r="U1605" s="44"/>
      <c r="V1605" s="44"/>
      <c r="W1605" s="45"/>
    </row>
    <row r="1606" spans="6:25" s="38" customFormat="1" ht="6" customHeight="1" outlineLevel="2" x14ac:dyDescent="0.3">
      <c r="F1606" s="39"/>
      <c r="G1606" s="40"/>
      <c r="H1606" s="41"/>
      <c r="I1606" s="46"/>
      <c r="J1606" s="46"/>
      <c r="K1606" s="46"/>
      <c r="L1606" s="46"/>
      <c r="M1606" s="46"/>
      <c r="N1606" s="46"/>
      <c r="O1606" s="46"/>
      <c r="P1606" s="42"/>
      <c r="Q1606" s="43"/>
      <c r="R1606" s="42"/>
      <c r="S1606" s="43"/>
      <c r="T1606" s="44"/>
      <c r="U1606" s="44"/>
      <c r="V1606" s="44"/>
      <c r="W1606" s="45"/>
    </row>
    <row r="1607" spans="6:25" s="47" customFormat="1" ht="10.5" outlineLevel="3" x14ac:dyDescent="0.25">
      <c r="F1607" s="48"/>
      <c r="G1607" s="49"/>
      <c r="H1607" s="50" t="str">
        <f>IF(AND(H1606&lt;&gt;"Výkaz výměr:",I1606=""),"Výkaz výměr:","")</f>
        <v>Výkaz výměr:</v>
      </c>
      <c r="I1607" s="51" t="s">
        <v>50</v>
      </c>
      <c r="J1607" s="52"/>
      <c r="K1607" s="53"/>
      <c r="L1607" s="54"/>
      <c r="M1607" s="55"/>
      <c r="N1607" s="56"/>
      <c r="O1607" s="57"/>
      <c r="P1607" s="58"/>
      <c r="Q1607" s="56"/>
      <c r="R1607" s="56"/>
      <c r="S1607" s="56"/>
      <c r="T1607" s="59" t="s">
        <v>3</v>
      </c>
      <c r="U1607" s="56"/>
      <c r="V1607" s="56"/>
      <c r="W1607" s="60"/>
    </row>
    <row r="1608" spans="6:25" s="47" customFormat="1" ht="10.5" outlineLevel="3" x14ac:dyDescent="0.25">
      <c r="F1608" s="48"/>
      <c r="G1608" s="49"/>
      <c r="H1608" s="50" t="str">
        <f>IF(AND(H1607&lt;&gt;"Výkaz výměr:",I1607=""),"Výkaz výměr:","")</f>
        <v/>
      </c>
      <c r="I1608" s="51" t="s">
        <v>590</v>
      </c>
      <c r="J1608" s="52"/>
      <c r="K1608" s="53"/>
      <c r="L1608" s="54"/>
      <c r="M1608" s="55">
        <v>35</v>
      </c>
      <c r="N1608" s="56"/>
      <c r="O1608" s="57"/>
      <c r="P1608" s="58"/>
      <c r="Q1608" s="56"/>
      <c r="R1608" s="56"/>
      <c r="S1608" s="56"/>
      <c r="T1608" s="59" t="s">
        <v>3</v>
      </c>
      <c r="U1608" s="56"/>
      <c r="V1608" s="56"/>
      <c r="W1608" s="60"/>
    </row>
    <row r="1609" spans="6:25" s="38" customFormat="1" ht="12" outlineLevel="2" x14ac:dyDescent="0.3">
      <c r="F1609" s="30">
        <v>251</v>
      </c>
      <c r="G1609" s="31" t="s">
        <v>0</v>
      </c>
      <c r="H1609" s="32" t="s">
        <v>287</v>
      </c>
      <c r="I1609" s="33" t="s">
        <v>1221</v>
      </c>
      <c r="J1609" s="31" t="s">
        <v>13</v>
      </c>
      <c r="K1609" s="34">
        <v>218.9</v>
      </c>
      <c r="L1609" s="35">
        <v>0</v>
      </c>
      <c r="M1609" s="34">
        <v>218.9</v>
      </c>
      <c r="N1609" s="36">
        <v>247</v>
      </c>
      <c r="O1609" s="37">
        <f>M1609*N1609</f>
        <v>54068.3</v>
      </c>
      <c r="P1609" s="37">
        <v>0.55125000000000002</v>
      </c>
      <c r="Q1609" s="37">
        <f>M1609*P1609</f>
        <v>120.66862500000001</v>
      </c>
      <c r="R1609" s="37"/>
      <c r="S1609" s="37">
        <f>M1609*R1609</f>
        <v>0</v>
      </c>
      <c r="T1609" s="37">
        <v>21</v>
      </c>
      <c r="U1609" s="37">
        <f>O1609*T1609/100</f>
        <v>11354.343000000001</v>
      </c>
      <c r="V1609" s="37">
        <f>U1609+O1609</f>
        <v>65422.643000000004</v>
      </c>
      <c r="W1609" s="37"/>
      <c r="X1609" s="37"/>
      <c r="Y1609" s="37">
        <v>1</v>
      </c>
    </row>
    <row r="1610" spans="6:25" s="38" customFormat="1" ht="12" outlineLevel="2" x14ac:dyDescent="0.3">
      <c r="F1610" s="39"/>
      <c r="G1610" s="40"/>
      <c r="H1610" s="191" t="s">
        <v>230</v>
      </c>
      <c r="I1610" s="203"/>
      <c r="J1610" s="203"/>
      <c r="K1610" s="203"/>
      <c r="L1610" s="203"/>
      <c r="M1610" s="203"/>
      <c r="N1610" s="203"/>
      <c r="O1610" s="203"/>
      <c r="P1610" s="42"/>
      <c r="Q1610" s="43"/>
      <c r="R1610" s="42"/>
      <c r="S1610" s="43"/>
      <c r="T1610" s="44"/>
      <c r="U1610" s="44"/>
      <c r="V1610" s="44"/>
      <c r="W1610" s="45"/>
    </row>
    <row r="1611" spans="6:25" s="38" customFormat="1" ht="6" customHeight="1" outlineLevel="2" x14ac:dyDescent="0.3">
      <c r="F1611" s="39"/>
      <c r="G1611" s="40"/>
      <c r="H1611" s="41"/>
      <c r="I1611" s="46"/>
      <c r="J1611" s="46"/>
      <c r="K1611" s="46"/>
      <c r="L1611" s="46"/>
      <c r="M1611" s="46"/>
      <c r="N1611" s="46"/>
      <c r="O1611" s="46"/>
      <c r="P1611" s="42"/>
      <c r="Q1611" s="43"/>
      <c r="R1611" s="42"/>
      <c r="S1611" s="43"/>
      <c r="T1611" s="44"/>
      <c r="U1611" s="44"/>
      <c r="V1611" s="44"/>
      <c r="W1611" s="45"/>
    </row>
    <row r="1612" spans="6:25" s="47" customFormat="1" ht="10.5" outlineLevel="3" x14ac:dyDescent="0.25">
      <c r="F1612" s="48"/>
      <c r="G1612" s="49"/>
      <c r="H1612" s="50" t="str">
        <f>IF(AND(H1611&lt;&gt;"Výkaz výměr:",I1611=""),"Výkaz výměr:","")</f>
        <v>Výkaz výměr:</v>
      </c>
      <c r="I1612" s="51" t="s">
        <v>1261</v>
      </c>
      <c r="J1612" s="52"/>
      <c r="K1612" s="53"/>
      <c r="L1612" s="54"/>
      <c r="M1612" s="55"/>
      <c r="N1612" s="56"/>
      <c r="O1612" s="57"/>
      <c r="P1612" s="58"/>
      <c r="Q1612" s="56"/>
      <c r="R1612" s="56"/>
      <c r="S1612" s="56"/>
      <c r="T1612" s="59" t="s">
        <v>3</v>
      </c>
      <c r="U1612" s="56"/>
      <c r="V1612" s="56"/>
      <c r="W1612" s="60"/>
    </row>
    <row r="1613" spans="6:25" s="47" customFormat="1" ht="10.5" outlineLevel="3" x14ac:dyDescent="0.25">
      <c r="F1613" s="48"/>
      <c r="G1613" s="49"/>
      <c r="H1613" s="50" t="str">
        <f>IF(AND(H1612&lt;&gt;"Výkaz výměr:",I1612=""),"Výkaz výměr:","")</f>
        <v/>
      </c>
      <c r="I1613" s="51" t="s">
        <v>771</v>
      </c>
      <c r="J1613" s="52"/>
      <c r="K1613" s="53"/>
      <c r="L1613" s="54"/>
      <c r="M1613" s="55">
        <v>218.9</v>
      </c>
      <c r="N1613" s="56"/>
      <c r="O1613" s="57"/>
      <c r="P1613" s="58"/>
      <c r="Q1613" s="56"/>
      <c r="R1613" s="56"/>
      <c r="S1613" s="56"/>
      <c r="T1613" s="59" t="s">
        <v>3</v>
      </c>
      <c r="U1613" s="56"/>
      <c r="V1613" s="56"/>
      <c r="W1613" s="60"/>
    </row>
    <row r="1614" spans="6:25" s="38" customFormat="1" ht="12" outlineLevel="2" x14ac:dyDescent="0.3">
      <c r="F1614" s="30">
        <v>252</v>
      </c>
      <c r="G1614" s="31" t="s">
        <v>0</v>
      </c>
      <c r="H1614" s="32" t="s">
        <v>287</v>
      </c>
      <c r="I1614" s="33" t="s">
        <v>1221</v>
      </c>
      <c r="J1614" s="31" t="s">
        <v>13</v>
      </c>
      <c r="K1614" s="34">
        <v>164</v>
      </c>
      <c r="L1614" s="35">
        <v>0</v>
      </c>
      <c r="M1614" s="34">
        <v>164</v>
      </c>
      <c r="N1614" s="36">
        <v>247</v>
      </c>
      <c r="O1614" s="37">
        <f>M1614*N1614</f>
        <v>40508</v>
      </c>
      <c r="P1614" s="37">
        <v>0.55125000000000002</v>
      </c>
      <c r="Q1614" s="37">
        <f>M1614*P1614</f>
        <v>90.405000000000001</v>
      </c>
      <c r="R1614" s="37"/>
      <c r="S1614" s="37">
        <f>M1614*R1614</f>
        <v>0</v>
      </c>
      <c r="T1614" s="37">
        <v>21</v>
      </c>
      <c r="U1614" s="37">
        <f>O1614*T1614/100</f>
        <v>8506.68</v>
      </c>
      <c r="V1614" s="37">
        <f>U1614+O1614</f>
        <v>49014.68</v>
      </c>
      <c r="W1614" s="37"/>
      <c r="X1614" s="37"/>
      <c r="Y1614" s="37">
        <v>1</v>
      </c>
    </row>
    <row r="1615" spans="6:25" s="38" customFormat="1" ht="12" outlineLevel="2" x14ac:dyDescent="0.3">
      <c r="F1615" s="39"/>
      <c r="G1615" s="40"/>
      <c r="H1615" s="191" t="s">
        <v>230</v>
      </c>
      <c r="I1615" s="203"/>
      <c r="J1615" s="203"/>
      <c r="K1615" s="203"/>
      <c r="L1615" s="203"/>
      <c r="M1615" s="203"/>
      <c r="N1615" s="203"/>
      <c r="O1615" s="203"/>
      <c r="P1615" s="42"/>
      <c r="Q1615" s="43"/>
      <c r="R1615" s="42"/>
      <c r="S1615" s="43"/>
      <c r="T1615" s="44"/>
      <c r="U1615" s="44"/>
      <c r="V1615" s="44"/>
      <c r="W1615" s="45"/>
    </row>
    <row r="1616" spans="6:25" s="38" customFormat="1" ht="6" customHeight="1" outlineLevel="2" x14ac:dyDescent="0.3">
      <c r="F1616" s="39"/>
      <c r="G1616" s="40"/>
      <c r="H1616" s="41"/>
      <c r="I1616" s="46"/>
      <c r="J1616" s="46"/>
      <c r="K1616" s="46"/>
      <c r="L1616" s="46"/>
      <c r="M1616" s="46"/>
      <c r="N1616" s="46"/>
      <c r="O1616" s="46"/>
      <c r="P1616" s="42"/>
      <c r="Q1616" s="43"/>
      <c r="R1616" s="42"/>
      <c r="S1616" s="43"/>
      <c r="T1616" s="44"/>
      <c r="U1616" s="44"/>
      <c r="V1616" s="44"/>
      <c r="W1616" s="45"/>
    </row>
    <row r="1617" spans="6:25" s="47" customFormat="1" ht="10.5" outlineLevel="3" x14ac:dyDescent="0.25">
      <c r="F1617" s="48"/>
      <c r="G1617" s="49"/>
      <c r="H1617" s="50" t="str">
        <f>IF(AND(H1616&lt;&gt;"Výkaz výměr:",I1616=""),"Výkaz výměr:","")</f>
        <v>Výkaz výměr:</v>
      </c>
      <c r="I1617" s="51" t="s">
        <v>81</v>
      </c>
      <c r="J1617" s="52"/>
      <c r="K1617" s="53"/>
      <c r="L1617" s="54"/>
      <c r="M1617" s="55"/>
      <c r="N1617" s="56"/>
      <c r="O1617" s="57"/>
      <c r="P1617" s="58"/>
      <c r="Q1617" s="56"/>
      <c r="R1617" s="56"/>
      <c r="S1617" s="56"/>
      <c r="T1617" s="59" t="s">
        <v>3</v>
      </c>
      <c r="U1617" s="56"/>
      <c r="V1617" s="56"/>
      <c r="W1617" s="60"/>
    </row>
    <row r="1618" spans="6:25" s="47" customFormat="1" ht="10.5" outlineLevel="3" x14ac:dyDescent="0.25">
      <c r="F1618" s="48"/>
      <c r="G1618" s="49"/>
      <c r="H1618" s="50" t="str">
        <f>IF(AND(H1617&lt;&gt;"Výkaz výměr:",I1617=""),"Výkaz výměr:","")</f>
        <v/>
      </c>
      <c r="I1618" s="51" t="s">
        <v>633</v>
      </c>
      <c r="J1618" s="52"/>
      <c r="K1618" s="53"/>
      <c r="L1618" s="54"/>
      <c r="M1618" s="55">
        <v>164</v>
      </c>
      <c r="N1618" s="56"/>
      <c r="O1618" s="57"/>
      <c r="P1618" s="58"/>
      <c r="Q1618" s="56"/>
      <c r="R1618" s="56"/>
      <c r="S1618" s="56"/>
      <c r="T1618" s="59" t="s">
        <v>3</v>
      </c>
      <c r="U1618" s="56"/>
      <c r="V1618" s="56"/>
      <c r="W1618" s="60"/>
    </row>
    <row r="1619" spans="6:25" s="38" customFormat="1" ht="12" outlineLevel="2" x14ac:dyDescent="0.3">
      <c r="F1619" s="30">
        <v>253</v>
      </c>
      <c r="G1619" s="31" t="s">
        <v>0</v>
      </c>
      <c r="H1619" s="32" t="s">
        <v>287</v>
      </c>
      <c r="I1619" s="33" t="s">
        <v>1221</v>
      </c>
      <c r="J1619" s="31" t="s">
        <v>13</v>
      </c>
      <c r="K1619" s="34">
        <v>690.08</v>
      </c>
      <c r="L1619" s="35">
        <v>0</v>
      </c>
      <c r="M1619" s="34">
        <v>690.08</v>
      </c>
      <c r="N1619" s="36">
        <v>199</v>
      </c>
      <c r="O1619" s="37">
        <f>M1619*N1619</f>
        <v>137325.92000000001</v>
      </c>
      <c r="P1619" s="37">
        <v>0.55125000000000002</v>
      </c>
      <c r="Q1619" s="37">
        <f>M1619*P1619</f>
        <v>380.40660000000003</v>
      </c>
      <c r="R1619" s="37"/>
      <c r="S1619" s="37">
        <f>M1619*R1619</f>
        <v>0</v>
      </c>
      <c r="T1619" s="37">
        <v>21</v>
      </c>
      <c r="U1619" s="37">
        <f>O1619*T1619/100</f>
        <v>28838.443200000002</v>
      </c>
      <c r="V1619" s="37">
        <f>U1619+O1619</f>
        <v>166164.36320000002</v>
      </c>
      <c r="W1619" s="37"/>
      <c r="X1619" s="37"/>
      <c r="Y1619" s="37">
        <v>1</v>
      </c>
    </row>
    <row r="1620" spans="6:25" s="38" customFormat="1" ht="12" outlineLevel="2" x14ac:dyDescent="0.3">
      <c r="F1620" s="39"/>
      <c r="G1620" s="40"/>
      <c r="H1620" s="191" t="s">
        <v>230</v>
      </c>
      <c r="I1620" s="203"/>
      <c r="J1620" s="203"/>
      <c r="K1620" s="203"/>
      <c r="L1620" s="203"/>
      <c r="M1620" s="203"/>
      <c r="N1620" s="203"/>
      <c r="O1620" s="203"/>
      <c r="P1620" s="42"/>
      <c r="Q1620" s="43"/>
      <c r="R1620" s="42"/>
      <c r="S1620" s="43"/>
      <c r="T1620" s="44"/>
      <c r="U1620" s="44"/>
      <c r="V1620" s="44"/>
      <c r="W1620" s="45"/>
    </row>
    <row r="1621" spans="6:25" s="38" customFormat="1" ht="6" customHeight="1" outlineLevel="2" x14ac:dyDescent="0.3">
      <c r="F1621" s="39"/>
      <c r="G1621" s="40"/>
      <c r="H1621" s="41"/>
      <c r="I1621" s="46"/>
      <c r="J1621" s="46"/>
      <c r="K1621" s="46"/>
      <c r="L1621" s="46"/>
      <c r="M1621" s="46"/>
      <c r="N1621" s="46"/>
      <c r="O1621" s="46"/>
      <c r="P1621" s="42"/>
      <c r="Q1621" s="43"/>
      <c r="R1621" s="42"/>
      <c r="S1621" s="43"/>
      <c r="T1621" s="44"/>
      <c r="U1621" s="44"/>
      <c r="V1621" s="44"/>
      <c r="W1621" s="45"/>
    </row>
    <row r="1622" spans="6:25" s="47" customFormat="1" ht="10.5" outlineLevel="3" x14ac:dyDescent="0.25">
      <c r="F1622" s="48"/>
      <c r="G1622" s="49"/>
      <c r="H1622" s="50" t="str">
        <f>IF(AND(H1621&lt;&gt;"Výkaz výměr:",I1621=""),"Výkaz výměr:","")</f>
        <v>Výkaz výměr:</v>
      </c>
      <c r="I1622" s="51" t="s">
        <v>1349</v>
      </c>
      <c r="J1622" s="52"/>
      <c r="K1622" s="53"/>
      <c r="L1622" s="54"/>
      <c r="M1622" s="55"/>
      <c r="N1622" s="56"/>
      <c r="O1622" s="57"/>
      <c r="P1622" s="58"/>
      <c r="Q1622" s="56"/>
      <c r="R1622" s="56"/>
      <c r="S1622" s="56"/>
      <c r="T1622" s="59" t="s">
        <v>3</v>
      </c>
      <c r="U1622" s="56"/>
      <c r="V1622" s="56"/>
      <c r="W1622" s="60"/>
    </row>
    <row r="1623" spans="6:25" s="47" customFormat="1" ht="10.5" outlineLevel="3" x14ac:dyDescent="0.25">
      <c r="F1623" s="48"/>
      <c r="G1623" s="49"/>
      <c r="H1623" s="50" t="str">
        <f>IF(AND(H1622&lt;&gt;"Výkaz výměr:",I1622=""),"Výkaz výměr:","")</f>
        <v/>
      </c>
      <c r="I1623" s="51" t="s">
        <v>868</v>
      </c>
      <c r="J1623" s="52"/>
      <c r="K1623" s="53"/>
      <c r="L1623" s="54"/>
      <c r="M1623" s="55">
        <v>690.08</v>
      </c>
      <c r="N1623" s="56"/>
      <c r="O1623" s="57"/>
      <c r="P1623" s="58"/>
      <c r="Q1623" s="56"/>
      <c r="R1623" s="56"/>
      <c r="S1623" s="56"/>
      <c r="T1623" s="59" t="s">
        <v>3</v>
      </c>
      <c r="U1623" s="56"/>
      <c r="V1623" s="56"/>
      <c r="W1623" s="60"/>
    </row>
    <row r="1624" spans="6:25" s="38" customFormat="1" ht="12" outlineLevel="2" x14ac:dyDescent="0.3">
      <c r="F1624" s="30">
        <v>254</v>
      </c>
      <c r="G1624" s="31" t="s">
        <v>0</v>
      </c>
      <c r="H1624" s="32" t="s">
        <v>287</v>
      </c>
      <c r="I1624" s="33" t="s">
        <v>1221</v>
      </c>
      <c r="J1624" s="31" t="s">
        <v>13</v>
      </c>
      <c r="K1624" s="34">
        <v>164</v>
      </c>
      <c r="L1624" s="35">
        <v>0</v>
      </c>
      <c r="M1624" s="34">
        <v>164</v>
      </c>
      <c r="N1624" s="36">
        <v>247</v>
      </c>
      <c r="O1624" s="37">
        <f>M1624*N1624</f>
        <v>40508</v>
      </c>
      <c r="P1624" s="37">
        <v>0.55125000000000002</v>
      </c>
      <c r="Q1624" s="37">
        <f>M1624*P1624</f>
        <v>90.405000000000001</v>
      </c>
      <c r="R1624" s="37"/>
      <c r="S1624" s="37">
        <f>M1624*R1624</f>
        <v>0</v>
      </c>
      <c r="T1624" s="37">
        <v>21</v>
      </c>
      <c r="U1624" s="37">
        <f>O1624*T1624/100</f>
        <v>8506.68</v>
      </c>
      <c r="V1624" s="37">
        <f>U1624+O1624</f>
        <v>49014.68</v>
      </c>
      <c r="W1624" s="37"/>
      <c r="X1624" s="37"/>
      <c r="Y1624" s="37">
        <v>1</v>
      </c>
    </row>
    <row r="1625" spans="6:25" s="38" customFormat="1" ht="12" outlineLevel="2" x14ac:dyDescent="0.3">
      <c r="F1625" s="39"/>
      <c r="G1625" s="40"/>
      <c r="H1625" s="191" t="s">
        <v>230</v>
      </c>
      <c r="I1625" s="203"/>
      <c r="J1625" s="203"/>
      <c r="K1625" s="203"/>
      <c r="L1625" s="203"/>
      <c r="M1625" s="203"/>
      <c r="N1625" s="203"/>
      <c r="O1625" s="203"/>
      <c r="P1625" s="42"/>
      <c r="Q1625" s="43"/>
      <c r="R1625" s="42"/>
      <c r="S1625" s="43"/>
      <c r="T1625" s="44"/>
      <c r="U1625" s="44"/>
      <c r="V1625" s="44"/>
      <c r="W1625" s="45"/>
    </row>
    <row r="1626" spans="6:25" s="38" customFormat="1" ht="6" customHeight="1" outlineLevel="2" x14ac:dyDescent="0.3">
      <c r="F1626" s="39"/>
      <c r="G1626" s="40"/>
      <c r="H1626" s="41"/>
      <c r="I1626" s="46"/>
      <c r="J1626" s="46"/>
      <c r="K1626" s="46"/>
      <c r="L1626" s="46"/>
      <c r="M1626" s="46"/>
      <c r="N1626" s="46"/>
      <c r="O1626" s="46"/>
      <c r="P1626" s="42"/>
      <c r="Q1626" s="43"/>
      <c r="R1626" s="42"/>
      <c r="S1626" s="43"/>
      <c r="T1626" s="44"/>
      <c r="U1626" s="44"/>
      <c r="V1626" s="44"/>
      <c r="W1626" s="45"/>
    </row>
    <row r="1627" spans="6:25" s="47" customFormat="1" ht="10.5" outlineLevel="3" x14ac:dyDescent="0.25">
      <c r="F1627" s="48"/>
      <c r="G1627" s="49"/>
      <c r="H1627" s="50" t="str">
        <f>IF(AND(H1626&lt;&gt;"Výkaz výměr:",I1626=""),"Výkaz výměr:","")</f>
        <v>Výkaz výměr:</v>
      </c>
      <c r="I1627" s="51" t="s">
        <v>81</v>
      </c>
      <c r="J1627" s="52"/>
      <c r="K1627" s="53"/>
      <c r="L1627" s="54"/>
      <c r="M1627" s="55"/>
      <c r="N1627" s="56"/>
      <c r="O1627" s="57"/>
      <c r="P1627" s="58"/>
      <c r="Q1627" s="56"/>
      <c r="R1627" s="56"/>
      <c r="S1627" s="56"/>
      <c r="T1627" s="59" t="s">
        <v>3</v>
      </c>
      <c r="U1627" s="56"/>
      <c r="V1627" s="56"/>
      <c r="W1627" s="60"/>
    </row>
    <row r="1628" spans="6:25" s="47" customFormat="1" ht="10.5" outlineLevel="3" x14ac:dyDescent="0.25">
      <c r="F1628" s="48"/>
      <c r="G1628" s="49"/>
      <c r="H1628" s="50" t="str">
        <f>IF(AND(H1627&lt;&gt;"Výkaz výměr:",I1627=""),"Výkaz výměr:","")</f>
        <v/>
      </c>
      <c r="I1628" s="51" t="s">
        <v>633</v>
      </c>
      <c r="J1628" s="52"/>
      <c r="K1628" s="53"/>
      <c r="L1628" s="54"/>
      <c r="M1628" s="55">
        <v>164</v>
      </c>
      <c r="N1628" s="56"/>
      <c r="O1628" s="57"/>
      <c r="P1628" s="58"/>
      <c r="Q1628" s="56"/>
      <c r="R1628" s="56"/>
      <c r="S1628" s="56"/>
      <c r="T1628" s="59" t="s">
        <v>3</v>
      </c>
      <c r="U1628" s="56"/>
      <c r="V1628" s="56"/>
      <c r="W1628" s="60"/>
    </row>
    <row r="1629" spans="6:25" s="3" customFormat="1" ht="12.75" customHeight="1" outlineLevel="2" x14ac:dyDescent="0.25">
      <c r="F1629" s="9"/>
      <c r="G1629" s="10"/>
      <c r="H1629" s="10"/>
      <c r="I1629" s="11"/>
      <c r="J1629" s="10"/>
      <c r="K1629" s="12"/>
      <c r="L1629" s="13"/>
      <c r="M1629" s="12"/>
      <c r="N1629" s="13"/>
      <c r="O1629" s="14"/>
      <c r="P1629" s="15"/>
      <c r="Q1629" s="13"/>
      <c r="R1629" s="13"/>
      <c r="S1629" s="13"/>
      <c r="T1629" s="16" t="s">
        <v>3</v>
      </c>
      <c r="U1629" s="13"/>
      <c r="V1629" s="13"/>
      <c r="W1629" s="13"/>
    </row>
    <row r="1630" spans="6:25" s="69" customFormat="1" ht="16.5" customHeight="1" outlineLevel="1" x14ac:dyDescent="0.3">
      <c r="F1630" s="70"/>
      <c r="G1630" s="71"/>
      <c r="H1630" s="72"/>
      <c r="I1630" s="72" t="s">
        <v>1326</v>
      </c>
      <c r="J1630" s="71"/>
      <c r="K1630" s="73"/>
      <c r="L1630" s="74"/>
      <c r="M1630" s="73"/>
      <c r="N1630" s="74"/>
      <c r="O1630" s="75">
        <f>SUBTOTAL(9,O1631:O1644)</f>
        <v>32736</v>
      </c>
      <c r="P1630" s="76"/>
      <c r="Q1630" s="75">
        <f>SUBTOTAL(9,Q1631:Q1644)</f>
        <v>9.7036200000000008</v>
      </c>
      <c r="R1630" s="74"/>
      <c r="S1630" s="75">
        <f>SUBTOTAL(9,S1631:S1644)</f>
        <v>0</v>
      </c>
      <c r="T1630" s="77"/>
      <c r="U1630" s="75">
        <f>SUBTOTAL(9,U1631:U1644)</f>
        <v>6874.56</v>
      </c>
      <c r="V1630" s="75">
        <f>SUBTOTAL(9,V1631:V1644)</f>
        <v>39610.559999999998</v>
      </c>
      <c r="W1630" s="78"/>
      <c r="Y1630" s="75">
        <f>SUBTOTAL(9,Y1631:Y1644)</f>
        <v>2</v>
      </c>
    </row>
    <row r="1631" spans="6:25" s="38" customFormat="1" ht="12" outlineLevel="2" x14ac:dyDescent="0.3">
      <c r="F1631" s="30">
        <v>255</v>
      </c>
      <c r="G1631" s="31" t="s">
        <v>0</v>
      </c>
      <c r="H1631" s="32" t="s">
        <v>291</v>
      </c>
      <c r="I1631" s="33" t="s">
        <v>1239</v>
      </c>
      <c r="J1631" s="31" t="s">
        <v>13</v>
      </c>
      <c r="K1631" s="34">
        <v>93</v>
      </c>
      <c r="L1631" s="35">
        <v>0</v>
      </c>
      <c r="M1631" s="34">
        <v>93</v>
      </c>
      <c r="N1631" s="36">
        <v>32</v>
      </c>
      <c r="O1631" s="37">
        <f>M1631*N1631</f>
        <v>2976</v>
      </c>
      <c r="P1631" s="37">
        <v>6.0999999999999997E-4</v>
      </c>
      <c r="Q1631" s="37">
        <f>M1631*P1631</f>
        <v>5.6729999999999996E-2</v>
      </c>
      <c r="R1631" s="37"/>
      <c r="S1631" s="37">
        <f>M1631*R1631</f>
        <v>0</v>
      </c>
      <c r="T1631" s="37">
        <v>21</v>
      </c>
      <c r="U1631" s="37">
        <f>O1631*T1631/100</f>
        <v>624.96</v>
      </c>
      <c r="V1631" s="37">
        <f>U1631+O1631</f>
        <v>3600.96</v>
      </c>
      <c r="W1631" s="37"/>
      <c r="X1631" s="37"/>
      <c r="Y1631" s="37">
        <v>1</v>
      </c>
    </row>
    <row r="1632" spans="6:25" s="38" customFormat="1" ht="12" outlineLevel="2" x14ac:dyDescent="0.3">
      <c r="F1632" s="39"/>
      <c r="G1632" s="40"/>
      <c r="H1632" s="191" t="s">
        <v>230</v>
      </c>
      <c r="I1632" s="203"/>
      <c r="J1632" s="203"/>
      <c r="K1632" s="203"/>
      <c r="L1632" s="203"/>
      <c r="M1632" s="203"/>
      <c r="N1632" s="203"/>
      <c r="O1632" s="203"/>
      <c r="P1632" s="42"/>
      <c r="Q1632" s="43"/>
      <c r="R1632" s="42"/>
      <c r="S1632" s="43"/>
      <c r="T1632" s="44"/>
      <c r="U1632" s="44"/>
      <c r="V1632" s="44"/>
      <c r="W1632" s="45"/>
    </row>
    <row r="1633" spans="6:25" s="38" customFormat="1" ht="6" customHeight="1" outlineLevel="2" x14ac:dyDescent="0.3">
      <c r="F1633" s="39"/>
      <c r="G1633" s="40"/>
      <c r="H1633" s="41"/>
      <c r="I1633" s="46"/>
      <c r="J1633" s="46"/>
      <c r="K1633" s="46"/>
      <c r="L1633" s="46"/>
      <c r="M1633" s="46"/>
      <c r="N1633" s="46"/>
      <c r="O1633" s="46"/>
      <c r="P1633" s="42"/>
      <c r="Q1633" s="43"/>
      <c r="R1633" s="42"/>
      <c r="S1633" s="43"/>
      <c r="T1633" s="44"/>
      <c r="U1633" s="44"/>
      <c r="V1633" s="44"/>
      <c r="W1633" s="45"/>
    </row>
    <row r="1634" spans="6:25" s="47" customFormat="1" ht="10.5" outlineLevel="3" x14ac:dyDescent="0.25">
      <c r="F1634" s="48"/>
      <c r="G1634" s="49"/>
      <c r="H1634" s="50" t="str">
        <f>IF(AND(H1633&lt;&gt;"Výkaz výměr:",I1633=""),"Výkaz výměr:","")</f>
        <v>Výkaz výměr:</v>
      </c>
      <c r="I1634" s="51" t="s">
        <v>382</v>
      </c>
      <c r="J1634" s="52"/>
      <c r="K1634" s="53"/>
      <c r="L1634" s="54"/>
      <c r="M1634" s="55"/>
      <c r="N1634" s="56"/>
      <c r="O1634" s="57"/>
      <c r="P1634" s="58"/>
      <c r="Q1634" s="56"/>
      <c r="R1634" s="56"/>
      <c r="S1634" s="56"/>
      <c r="T1634" s="59" t="s">
        <v>3</v>
      </c>
      <c r="U1634" s="56"/>
      <c r="V1634" s="56"/>
      <c r="W1634" s="60"/>
    </row>
    <row r="1635" spans="6:25" s="47" customFormat="1" ht="10.5" outlineLevel="3" x14ac:dyDescent="0.25">
      <c r="F1635" s="48"/>
      <c r="G1635" s="49"/>
      <c r="H1635" s="50" t="str">
        <f>IF(AND(H1634&lt;&gt;"Výkaz výměr:",I1634=""),"Výkaz výměr:","")</f>
        <v/>
      </c>
      <c r="I1635" s="51" t="s">
        <v>124</v>
      </c>
      <c r="J1635" s="52"/>
      <c r="K1635" s="53"/>
      <c r="L1635" s="54"/>
      <c r="M1635" s="55"/>
      <c r="N1635" s="56"/>
      <c r="O1635" s="57"/>
      <c r="P1635" s="58"/>
      <c r="Q1635" s="56"/>
      <c r="R1635" s="56"/>
      <c r="S1635" s="56"/>
      <c r="T1635" s="59" t="s">
        <v>3</v>
      </c>
      <c r="U1635" s="56"/>
      <c r="V1635" s="56"/>
      <c r="W1635" s="60"/>
    </row>
    <row r="1636" spans="6:25" s="47" customFormat="1" ht="10.5" outlineLevel="3" x14ac:dyDescent="0.25">
      <c r="F1636" s="48"/>
      <c r="G1636" s="49"/>
      <c r="H1636" s="50" t="str">
        <f>IF(AND(H1635&lt;&gt;"Výkaz výměr:",I1635=""),"Výkaz výměr:","")</f>
        <v/>
      </c>
      <c r="I1636" s="51" t="s">
        <v>95</v>
      </c>
      <c r="J1636" s="52"/>
      <c r="K1636" s="53"/>
      <c r="L1636" s="54"/>
      <c r="M1636" s="55"/>
      <c r="N1636" s="56"/>
      <c r="O1636" s="57"/>
      <c r="P1636" s="58"/>
      <c r="Q1636" s="56"/>
      <c r="R1636" s="56"/>
      <c r="S1636" s="56"/>
      <c r="T1636" s="59" t="s">
        <v>3</v>
      </c>
      <c r="U1636" s="56"/>
      <c r="V1636" s="56"/>
      <c r="W1636" s="60"/>
    </row>
    <row r="1637" spans="6:25" s="47" customFormat="1" ht="10.5" outlineLevel="3" x14ac:dyDescent="0.25">
      <c r="F1637" s="48"/>
      <c r="G1637" s="49"/>
      <c r="H1637" s="50" t="str">
        <f>IF(AND(H1636&lt;&gt;"Výkaz výměr:",I1636=""),"Výkaz výměr:","")</f>
        <v/>
      </c>
      <c r="I1637" s="51" t="s">
        <v>94</v>
      </c>
      <c r="J1637" s="52"/>
      <c r="K1637" s="53"/>
      <c r="L1637" s="54"/>
      <c r="M1637" s="55"/>
      <c r="N1637" s="56"/>
      <c r="O1637" s="57"/>
      <c r="P1637" s="58"/>
      <c r="Q1637" s="56"/>
      <c r="R1637" s="56"/>
      <c r="S1637" s="56"/>
      <c r="T1637" s="59" t="s">
        <v>3</v>
      </c>
      <c r="U1637" s="56"/>
      <c r="V1637" s="56"/>
      <c r="W1637" s="60"/>
    </row>
    <row r="1638" spans="6:25" s="47" customFormat="1" ht="10.5" outlineLevel="3" x14ac:dyDescent="0.25">
      <c r="F1638" s="48"/>
      <c r="G1638" s="49"/>
      <c r="H1638" s="50" t="str">
        <f>IF(AND(H1637&lt;&gt;"Výkaz výměr:",I1637=""),"Výkaz výměr:","")</f>
        <v/>
      </c>
      <c r="I1638" s="51" t="s">
        <v>605</v>
      </c>
      <c r="J1638" s="52"/>
      <c r="K1638" s="53"/>
      <c r="L1638" s="54"/>
      <c r="M1638" s="55">
        <v>93</v>
      </c>
      <c r="N1638" s="56"/>
      <c r="O1638" s="57"/>
      <c r="P1638" s="58"/>
      <c r="Q1638" s="56"/>
      <c r="R1638" s="56"/>
      <c r="S1638" s="56"/>
      <c r="T1638" s="59" t="s">
        <v>3</v>
      </c>
      <c r="U1638" s="56"/>
      <c r="V1638" s="56"/>
      <c r="W1638" s="60"/>
    </row>
    <row r="1639" spans="6:25" s="38" customFormat="1" ht="12" outlineLevel="2" x14ac:dyDescent="0.3">
      <c r="F1639" s="30">
        <v>256</v>
      </c>
      <c r="G1639" s="31" t="s">
        <v>0</v>
      </c>
      <c r="H1639" s="32" t="s">
        <v>292</v>
      </c>
      <c r="I1639" s="33" t="s">
        <v>1246</v>
      </c>
      <c r="J1639" s="31" t="s">
        <v>13</v>
      </c>
      <c r="K1639" s="34">
        <v>93</v>
      </c>
      <c r="L1639" s="35">
        <v>0</v>
      </c>
      <c r="M1639" s="34">
        <v>93</v>
      </c>
      <c r="N1639" s="36">
        <v>320</v>
      </c>
      <c r="O1639" s="37">
        <f>M1639*N1639</f>
        <v>29760</v>
      </c>
      <c r="P1639" s="37">
        <v>0.10373</v>
      </c>
      <c r="Q1639" s="37">
        <f>M1639*P1639</f>
        <v>9.6468900000000009</v>
      </c>
      <c r="R1639" s="37"/>
      <c r="S1639" s="37">
        <f>M1639*R1639</f>
        <v>0</v>
      </c>
      <c r="T1639" s="37">
        <v>21</v>
      </c>
      <c r="U1639" s="37">
        <f>O1639*T1639/100</f>
        <v>6249.6</v>
      </c>
      <c r="V1639" s="37">
        <f>U1639+O1639</f>
        <v>36009.599999999999</v>
      </c>
      <c r="W1639" s="37"/>
      <c r="X1639" s="37"/>
      <c r="Y1639" s="37">
        <v>1</v>
      </c>
    </row>
    <row r="1640" spans="6:25" s="38" customFormat="1" ht="12" outlineLevel="2" x14ac:dyDescent="0.3">
      <c r="F1640" s="39"/>
      <c r="G1640" s="40"/>
      <c r="H1640" s="191" t="s">
        <v>230</v>
      </c>
      <c r="I1640" s="203"/>
      <c r="J1640" s="203"/>
      <c r="K1640" s="203"/>
      <c r="L1640" s="203"/>
      <c r="M1640" s="203"/>
      <c r="N1640" s="203"/>
      <c r="O1640" s="203"/>
      <c r="P1640" s="42"/>
      <c r="Q1640" s="43"/>
      <c r="R1640" s="42"/>
      <c r="S1640" s="43"/>
      <c r="T1640" s="44"/>
      <c r="U1640" s="44"/>
      <c r="V1640" s="44"/>
      <c r="W1640" s="45"/>
    </row>
    <row r="1641" spans="6:25" s="38" customFormat="1" ht="6" customHeight="1" outlineLevel="2" x14ac:dyDescent="0.3">
      <c r="F1641" s="39"/>
      <c r="G1641" s="40"/>
      <c r="H1641" s="41"/>
      <c r="I1641" s="46"/>
      <c r="J1641" s="46"/>
      <c r="K1641" s="46"/>
      <c r="L1641" s="46"/>
      <c r="M1641" s="46"/>
      <c r="N1641" s="46"/>
      <c r="O1641" s="46"/>
      <c r="P1641" s="42"/>
      <c r="Q1641" s="43"/>
      <c r="R1641" s="42"/>
      <c r="S1641" s="43"/>
      <c r="T1641" s="44"/>
      <c r="U1641" s="44"/>
      <c r="V1641" s="44"/>
      <c r="W1641" s="45"/>
    </row>
    <row r="1642" spans="6:25" s="47" customFormat="1" ht="10.5" outlineLevel="3" x14ac:dyDescent="0.25">
      <c r="F1642" s="48"/>
      <c r="G1642" s="49"/>
      <c r="H1642" s="50" t="str">
        <f>IF(AND(H1641&lt;&gt;"Výkaz výměr:",I1641=""),"Výkaz výměr:","")</f>
        <v>Výkaz výměr:</v>
      </c>
      <c r="I1642" s="51" t="s">
        <v>471</v>
      </c>
      <c r="J1642" s="52"/>
      <c r="K1642" s="53"/>
      <c r="L1642" s="54"/>
      <c r="M1642" s="55"/>
      <c r="N1642" s="56"/>
      <c r="O1642" s="57"/>
      <c r="P1642" s="58"/>
      <c r="Q1642" s="56"/>
      <c r="R1642" s="56"/>
      <c r="S1642" s="56"/>
      <c r="T1642" s="59" t="s">
        <v>3</v>
      </c>
      <c r="U1642" s="56"/>
      <c r="V1642" s="56"/>
      <c r="W1642" s="60"/>
    </row>
    <row r="1643" spans="6:25" s="47" customFormat="1" ht="10.5" outlineLevel="3" x14ac:dyDescent="0.25">
      <c r="F1643" s="48"/>
      <c r="G1643" s="49"/>
      <c r="H1643" s="50" t="str">
        <f>IF(AND(H1642&lt;&gt;"Výkaz výměr:",I1642=""),"Výkaz výměr:","")</f>
        <v/>
      </c>
      <c r="I1643" s="51" t="s">
        <v>605</v>
      </c>
      <c r="J1643" s="52"/>
      <c r="K1643" s="53"/>
      <c r="L1643" s="54"/>
      <c r="M1643" s="55">
        <v>93</v>
      </c>
      <c r="N1643" s="56"/>
      <c r="O1643" s="57"/>
      <c r="P1643" s="58"/>
      <c r="Q1643" s="56"/>
      <c r="R1643" s="56"/>
      <c r="S1643" s="56"/>
      <c r="T1643" s="59" t="s">
        <v>3</v>
      </c>
      <c r="U1643" s="56"/>
      <c r="V1643" s="56"/>
      <c r="W1643" s="60"/>
    </row>
    <row r="1644" spans="6:25" s="3" customFormat="1" ht="12.75" customHeight="1" outlineLevel="2" x14ac:dyDescent="0.25">
      <c r="F1644" s="9"/>
      <c r="G1644" s="10"/>
      <c r="H1644" s="10"/>
      <c r="I1644" s="11"/>
      <c r="J1644" s="10"/>
      <c r="K1644" s="12"/>
      <c r="L1644" s="13"/>
      <c r="M1644" s="12"/>
      <c r="N1644" s="13"/>
      <c r="O1644" s="14"/>
      <c r="P1644" s="15"/>
      <c r="Q1644" s="13"/>
      <c r="R1644" s="13"/>
      <c r="S1644" s="13"/>
      <c r="T1644" s="16" t="s">
        <v>3</v>
      </c>
      <c r="U1644" s="13"/>
      <c r="V1644" s="13"/>
      <c r="W1644" s="13"/>
    </row>
    <row r="1645" spans="6:25" s="69" customFormat="1" ht="16.5" customHeight="1" outlineLevel="1" x14ac:dyDescent="0.3">
      <c r="F1645" s="70"/>
      <c r="G1645" s="71"/>
      <c r="H1645" s="72"/>
      <c r="I1645" s="72" t="s">
        <v>1308</v>
      </c>
      <c r="J1645" s="71"/>
      <c r="K1645" s="73"/>
      <c r="L1645" s="74"/>
      <c r="M1645" s="73"/>
      <c r="N1645" s="74"/>
      <c r="O1645" s="75">
        <f>SUBTOTAL(9,O1646:O1771)</f>
        <v>495839.88199999998</v>
      </c>
      <c r="P1645" s="76"/>
      <c r="Q1645" s="75">
        <f>SUBTOTAL(9,Q1646:Q1771)</f>
        <v>149.01613051999999</v>
      </c>
      <c r="R1645" s="74"/>
      <c r="S1645" s="75">
        <f>SUBTOTAL(9,S1646:S1771)</f>
        <v>0</v>
      </c>
      <c r="T1645" s="77"/>
      <c r="U1645" s="75">
        <f>SUBTOTAL(9,U1646:U1771)</f>
        <v>104126.37521999999</v>
      </c>
      <c r="V1645" s="75">
        <f>SUBTOTAL(9,V1646:V1771)</f>
        <v>599966.25722000015</v>
      </c>
      <c r="W1645" s="78"/>
      <c r="Y1645" s="75">
        <f>SUBTOTAL(9,Y1646:Y1771)</f>
        <v>19</v>
      </c>
    </row>
    <row r="1646" spans="6:25" s="38" customFormat="1" ht="12" outlineLevel="2" x14ac:dyDescent="0.3">
      <c r="F1646" s="30">
        <v>257</v>
      </c>
      <c r="G1646" s="31" t="s">
        <v>0</v>
      </c>
      <c r="H1646" s="32" t="s">
        <v>298</v>
      </c>
      <c r="I1646" s="33" t="s">
        <v>1168</v>
      </c>
      <c r="J1646" s="31" t="s">
        <v>1</v>
      </c>
      <c r="K1646" s="34">
        <v>29</v>
      </c>
      <c r="L1646" s="35">
        <v>0</v>
      </c>
      <c r="M1646" s="34">
        <v>29</v>
      </c>
      <c r="N1646" s="36">
        <v>81</v>
      </c>
      <c r="O1646" s="37">
        <f>M1646*N1646</f>
        <v>2349</v>
      </c>
      <c r="P1646" s="37">
        <v>3.5999999999999999E-3</v>
      </c>
      <c r="Q1646" s="37">
        <f>M1646*P1646</f>
        <v>0.10439999999999999</v>
      </c>
      <c r="R1646" s="37"/>
      <c r="S1646" s="37">
        <f>M1646*R1646</f>
        <v>0</v>
      </c>
      <c r="T1646" s="37">
        <v>21</v>
      </c>
      <c r="U1646" s="37">
        <f>O1646*T1646/100</f>
        <v>493.29</v>
      </c>
      <c r="V1646" s="37">
        <f>U1646+O1646</f>
        <v>2842.29</v>
      </c>
      <c r="W1646" s="37" t="s">
        <v>1287</v>
      </c>
      <c r="X1646" s="37"/>
      <c r="Y1646" s="37">
        <v>1</v>
      </c>
    </row>
    <row r="1647" spans="6:25" s="38" customFormat="1" ht="12" outlineLevel="2" x14ac:dyDescent="0.3">
      <c r="F1647" s="39"/>
      <c r="G1647" s="40"/>
      <c r="H1647" s="191" t="s">
        <v>230</v>
      </c>
      <c r="I1647" s="203"/>
      <c r="J1647" s="203"/>
      <c r="K1647" s="203"/>
      <c r="L1647" s="203"/>
      <c r="M1647" s="203"/>
      <c r="N1647" s="203"/>
      <c r="O1647" s="203"/>
      <c r="P1647" s="42"/>
      <c r="Q1647" s="43"/>
      <c r="R1647" s="42"/>
      <c r="S1647" s="43"/>
      <c r="T1647" s="44"/>
      <c r="U1647" s="44"/>
      <c r="V1647" s="44"/>
      <c r="W1647" s="45"/>
    </row>
    <row r="1648" spans="6:25" s="38" customFormat="1" ht="6" customHeight="1" outlineLevel="2" x14ac:dyDescent="0.3">
      <c r="F1648" s="39"/>
      <c r="G1648" s="40"/>
      <c r="H1648" s="41"/>
      <c r="I1648" s="46"/>
      <c r="J1648" s="46"/>
      <c r="K1648" s="46"/>
      <c r="L1648" s="46"/>
      <c r="M1648" s="46"/>
      <c r="N1648" s="46"/>
      <c r="O1648" s="46"/>
      <c r="P1648" s="42"/>
      <c r="Q1648" s="43"/>
      <c r="R1648" s="42"/>
      <c r="S1648" s="43"/>
      <c r="T1648" s="44"/>
      <c r="U1648" s="44"/>
      <c r="V1648" s="44"/>
      <c r="W1648" s="45"/>
    </row>
    <row r="1649" spans="6:25" s="47" customFormat="1" ht="10.5" outlineLevel="3" x14ac:dyDescent="0.25">
      <c r="F1649" s="48"/>
      <c r="G1649" s="49"/>
      <c r="H1649" s="50" t="str">
        <f>IF(AND(H1648&lt;&gt;"Výkaz výměr:",I1648=""),"Výkaz výměr:","")</f>
        <v>Výkaz výměr:</v>
      </c>
      <c r="I1649" s="51" t="s">
        <v>48</v>
      </c>
      <c r="J1649" s="52"/>
      <c r="K1649" s="53"/>
      <c r="L1649" s="54"/>
      <c r="M1649" s="55"/>
      <c r="N1649" s="56"/>
      <c r="O1649" s="57"/>
      <c r="P1649" s="58"/>
      <c r="Q1649" s="56"/>
      <c r="R1649" s="56"/>
      <c r="S1649" s="56"/>
      <c r="T1649" s="59" t="s">
        <v>3</v>
      </c>
      <c r="U1649" s="56"/>
      <c r="V1649" s="56"/>
      <c r="W1649" s="60"/>
    </row>
    <row r="1650" spans="6:25" s="47" customFormat="1" ht="10.5" outlineLevel="3" x14ac:dyDescent="0.25">
      <c r="F1650" s="48"/>
      <c r="G1650" s="49"/>
      <c r="H1650" s="50" t="str">
        <f>IF(AND(H1649&lt;&gt;"Výkaz výměr:",I1649=""),"Výkaz výměr:","")</f>
        <v/>
      </c>
      <c r="I1650" s="51" t="s">
        <v>587</v>
      </c>
      <c r="J1650" s="52"/>
      <c r="K1650" s="53"/>
      <c r="L1650" s="54"/>
      <c r="M1650" s="55">
        <v>29</v>
      </c>
      <c r="N1650" s="56"/>
      <c r="O1650" s="57"/>
      <c r="P1650" s="58"/>
      <c r="Q1650" s="56"/>
      <c r="R1650" s="56"/>
      <c r="S1650" s="56"/>
      <c r="T1650" s="59" t="s">
        <v>3</v>
      </c>
      <c r="U1650" s="56"/>
      <c r="V1650" s="56"/>
      <c r="W1650" s="60"/>
    </row>
    <row r="1651" spans="6:25" s="38" customFormat="1" ht="12" outlineLevel="2" x14ac:dyDescent="0.3">
      <c r="F1651" s="30">
        <v>258</v>
      </c>
      <c r="G1651" s="31" t="s">
        <v>0</v>
      </c>
      <c r="H1651" s="32" t="s">
        <v>294</v>
      </c>
      <c r="I1651" s="33" t="s">
        <v>1215</v>
      </c>
      <c r="J1651" s="31" t="s">
        <v>13</v>
      </c>
      <c r="K1651" s="34">
        <v>35</v>
      </c>
      <c r="L1651" s="35">
        <v>0</v>
      </c>
      <c r="M1651" s="34">
        <v>35</v>
      </c>
      <c r="N1651" s="36">
        <v>220</v>
      </c>
      <c r="O1651" s="37">
        <f>M1651*N1651</f>
        <v>7700</v>
      </c>
      <c r="P1651" s="37">
        <v>5.5449999999999999E-2</v>
      </c>
      <c r="Q1651" s="37">
        <f>M1651*P1651</f>
        <v>1.94075</v>
      </c>
      <c r="R1651" s="37"/>
      <c r="S1651" s="37">
        <f>M1651*R1651</f>
        <v>0</v>
      </c>
      <c r="T1651" s="37">
        <v>21</v>
      </c>
      <c r="U1651" s="37">
        <f>O1651*T1651/100</f>
        <v>1617</v>
      </c>
      <c r="V1651" s="37">
        <f>U1651+O1651</f>
        <v>9317</v>
      </c>
      <c r="W1651" s="37" t="s">
        <v>1392</v>
      </c>
      <c r="X1651" s="37"/>
      <c r="Y1651" s="37">
        <v>1</v>
      </c>
    </row>
    <row r="1652" spans="6:25" s="38" customFormat="1" ht="12" outlineLevel="2" x14ac:dyDescent="0.3">
      <c r="F1652" s="39"/>
      <c r="G1652" s="40"/>
      <c r="H1652" s="191" t="s">
        <v>230</v>
      </c>
      <c r="I1652" s="203"/>
      <c r="J1652" s="203"/>
      <c r="K1652" s="203"/>
      <c r="L1652" s="203"/>
      <c r="M1652" s="203"/>
      <c r="N1652" s="203"/>
      <c r="O1652" s="203"/>
      <c r="P1652" s="42"/>
      <c r="Q1652" s="43"/>
      <c r="R1652" s="42"/>
      <c r="S1652" s="43"/>
      <c r="T1652" s="44"/>
      <c r="U1652" s="44"/>
      <c r="V1652" s="44"/>
      <c r="W1652" s="45"/>
    </row>
    <row r="1653" spans="6:25" s="38" customFormat="1" ht="6" customHeight="1" outlineLevel="2" x14ac:dyDescent="0.3">
      <c r="F1653" s="39"/>
      <c r="G1653" s="40"/>
      <c r="H1653" s="41"/>
      <c r="I1653" s="46"/>
      <c r="J1653" s="46"/>
      <c r="K1653" s="46"/>
      <c r="L1653" s="46"/>
      <c r="M1653" s="46"/>
      <c r="N1653" s="46"/>
      <c r="O1653" s="46"/>
      <c r="P1653" s="42"/>
      <c r="Q1653" s="43"/>
      <c r="R1653" s="42"/>
      <c r="S1653" s="43"/>
      <c r="T1653" s="44"/>
      <c r="U1653" s="44"/>
      <c r="V1653" s="44"/>
      <c r="W1653" s="45"/>
    </row>
    <row r="1654" spans="6:25" s="47" customFormat="1" ht="10.5" outlineLevel="3" x14ac:dyDescent="0.25">
      <c r="F1654" s="48"/>
      <c r="G1654" s="49"/>
      <c r="H1654" s="50" t="str">
        <f t="shared" ref="H1654:H1660" si="22">IF(AND(H1653&lt;&gt;"Výkaz výměr:",I1653=""),"Výkaz výměr:","")</f>
        <v>Výkaz výměr:</v>
      </c>
      <c r="I1654" s="51" t="s">
        <v>565</v>
      </c>
      <c r="J1654" s="52"/>
      <c r="K1654" s="53"/>
      <c r="L1654" s="54"/>
      <c r="M1654" s="55"/>
      <c r="N1654" s="56"/>
      <c r="O1654" s="57"/>
      <c r="P1654" s="58"/>
      <c r="Q1654" s="56"/>
      <c r="R1654" s="56"/>
      <c r="S1654" s="56"/>
      <c r="T1654" s="59" t="s">
        <v>3</v>
      </c>
      <c r="U1654" s="56"/>
      <c r="V1654" s="56"/>
      <c r="W1654" s="60"/>
    </row>
    <row r="1655" spans="6:25" s="47" customFormat="1" ht="10.5" outlineLevel="3" x14ac:dyDescent="0.25">
      <c r="F1655" s="48"/>
      <c r="G1655" s="49"/>
      <c r="H1655" s="50" t="str">
        <f t="shared" si="22"/>
        <v/>
      </c>
      <c r="I1655" s="51" t="s">
        <v>393</v>
      </c>
      <c r="J1655" s="52"/>
      <c r="K1655" s="53"/>
      <c r="L1655" s="54"/>
      <c r="M1655" s="55"/>
      <c r="N1655" s="56"/>
      <c r="O1655" s="57"/>
      <c r="P1655" s="58"/>
      <c r="Q1655" s="56"/>
      <c r="R1655" s="56"/>
      <c r="S1655" s="56"/>
      <c r="T1655" s="59" t="s">
        <v>3</v>
      </c>
      <c r="U1655" s="56"/>
      <c r="V1655" s="56"/>
      <c r="W1655" s="60"/>
    </row>
    <row r="1656" spans="6:25" s="47" customFormat="1" ht="10.5" outlineLevel="3" x14ac:dyDescent="0.25">
      <c r="F1656" s="48"/>
      <c r="G1656" s="49"/>
      <c r="H1656" s="50" t="str">
        <f t="shared" si="22"/>
        <v/>
      </c>
      <c r="I1656" s="51" t="s">
        <v>236</v>
      </c>
      <c r="J1656" s="52"/>
      <c r="K1656" s="53"/>
      <c r="L1656" s="54"/>
      <c r="M1656" s="55"/>
      <c r="N1656" s="56"/>
      <c r="O1656" s="57"/>
      <c r="P1656" s="58"/>
      <c r="Q1656" s="56"/>
      <c r="R1656" s="56"/>
      <c r="S1656" s="56"/>
      <c r="T1656" s="59" t="s">
        <v>3</v>
      </c>
      <c r="U1656" s="56"/>
      <c r="V1656" s="56"/>
      <c r="W1656" s="60"/>
    </row>
    <row r="1657" spans="6:25" s="47" customFormat="1" ht="10.5" outlineLevel="3" x14ac:dyDescent="0.25">
      <c r="F1657" s="48"/>
      <c r="G1657" s="49"/>
      <c r="H1657" s="50" t="str">
        <f t="shared" si="22"/>
        <v/>
      </c>
      <c r="I1657" s="51" t="s">
        <v>396</v>
      </c>
      <c r="J1657" s="52"/>
      <c r="K1657" s="53"/>
      <c r="L1657" s="54"/>
      <c r="M1657" s="55"/>
      <c r="N1657" s="56"/>
      <c r="O1657" s="57"/>
      <c r="P1657" s="58"/>
      <c r="Q1657" s="56"/>
      <c r="R1657" s="56"/>
      <c r="S1657" s="56"/>
      <c r="T1657" s="59" t="s">
        <v>3</v>
      </c>
      <c r="U1657" s="56"/>
      <c r="V1657" s="56"/>
      <c r="W1657" s="60"/>
    </row>
    <row r="1658" spans="6:25" s="47" customFormat="1" ht="10.5" outlineLevel="3" x14ac:dyDescent="0.25">
      <c r="F1658" s="48"/>
      <c r="G1658" s="49"/>
      <c r="H1658" s="50" t="str">
        <f t="shared" si="22"/>
        <v/>
      </c>
      <c r="I1658" s="51" t="s">
        <v>535</v>
      </c>
      <c r="J1658" s="52"/>
      <c r="K1658" s="53"/>
      <c r="L1658" s="54"/>
      <c r="M1658" s="55"/>
      <c r="N1658" s="56"/>
      <c r="O1658" s="57"/>
      <c r="P1658" s="58"/>
      <c r="Q1658" s="56"/>
      <c r="R1658" s="56"/>
      <c r="S1658" s="56"/>
      <c r="T1658" s="59" t="s">
        <v>3</v>
      </c>
      <c r="U1658" s="56"/>
      <c r="V1658" s="56"/>
      <c r="W1658" s="60"/>
    </row>
    <row r="1659" spans="6:25" s="47" customFormat="1" ht="10.5" outlineLevel="3" x14ac:dyDescent="0.25">
      <c r="F1659" s="48"/>
      <c r="G1659" s="49"/>
      <c r="H1659" s="50" t="str">
        <f t="shared" si="22"/>
        <v/>
      </c>
      <c r="I1659" s="51" t="s">
        <v>27</v>
      </c>
      <c r="J1659" s="52"/>
      <c r="K1659" s="53"/>
      <c r="L1659" s="54"/>
      <c r="M1659" s="55"/>
      <c r="N1659" s="56"/>
      <c r="O1659" s="57"/>
      <c r="P1659" s="58"/>
      <c r="Q1659" s="56"/>
      <c r="R1659" s="56"/>
      <c r="S1659" s="56"/>
      <c r="T1659" s="59" t="s">
        <v>3</v>
      </c>
      <c r="U1659" s="56"/>
      <c r="V1659" s="56"/>
      <c r="W1659" s="60"/>
    </row>
    <row r="1660" spans="6:25" s="47" customFormat="1" ht="10.5" outlineLevel="3" x14ac:dyDescent="0.25">
      <c r="F1660" s="48"/>
      <c r="G1660" s="49"/>
      <c r="H1660" s="50" t="str">
        <f t="shared" si="22"/>
        <v/>
      </c>
      <c r="I1660" s="51" t="s">
        <v>590</v>
      </c>
      <c r="J1660" s="52"/>
      <c r="K1660" s="53"/>
      <c r="L1660" s="54"/>
      <c r="M1660" s="55">
        <v>35</v>
      </c>
      <c r="N1660" s="56"/>
      <c r="O1660" s="57"/>
      <c r="P1660" s="58"/>
      <c r="Q1660" s="56"/>
      <c r="R1660" s="56"/>
      <c r="S1660" s="56"/>
      <c r="T1660" s="59" t="s">
        <v>3</v>
      </c>
      <c r="U1660" s="56"/>
      <c r="V1660" s="56"/>
      <c r="W1660" s="60"/>
    </row>
    <row r="1661" spans="6:25" s="38" customFormat="1" ht="12" outlineLevel="2" x14ac:dyDescent="0.3">
      <c r="F1661" s="30">
        <v>259</v>
      </c>
      <c r="G1661" s="31" t="s">
        <v>0</v>
      </c>
      <c r="H1661" s="32" t="s">
        <v>485</v>
      </c>
      <c r="I1661" s="33" t="s">
        <v>1207</v>
      </c>
      <c r="J1661" s="31" t="s">
        <v>13</v>
      </c>
      <c r="K1661" s="34">
        <v>36.4</v>
      </c>
      <c r="L1661" s="35">
        <v>0</v>
      </c>
      <c r="M1661" s="34">
        <v>36.4</v>
      </c>
      <c r="N1661" s="36">
        <v>197</v>
      </c>
      <c r="O1661" s="37">
        <f>M1661*N1661</f>
        <v>7170.7999999999993</v>
      </c>
      <c r="P1661" s="37">
        <v>0.129</v>
      </c>
      <c r="Q1661" s="37">
        <f>M1661*P1661</f>
        <v>4.6955999999999998</v>
      </c>
      <c r="R1661" s="37"/>
      <c r="S1661" s="37">
        <f>M1661*R1661</f>
        <v>0</v>
      </c>
      <c r="T1661" s="37">
        <v>21</v>
      </c>
      <c r="U1661" s="37">
        <f>O1661*T1661/100</f>
        <v>1505.8679999999999</v>
      </c>
      <c r="V1661" s="37">
        <f>U1661+O1661</f>
        <v>8676.6679999999997</v>
      </c>
      <c r="W1661" s="37" t="s">
        <v>523</v>
      </c>
      <c r="X1661" s="37"/>
      <c r="Y1661" s="37">
        <v>1</v>
      </c>
    </row>
    <row r="1662" spans="6:25" s="38" customFormat="1" ht="12" outlineLevel="2" x14ac:dyDescent="0.3">
      <c r="F1662" s="39"/>
      <c r="G1662" s="40"/>
      <c r="H1662" s="191" t="s">
        <v>230</v>
      </c>
      <c r="I1662" s="203"/>
      <c r="J1662" s="203"/>
      <c r="K1662" s="203"/>
      <c r="L1662" s="203"/>
      <c r="M1662" s="203"/>
      <c r="N1662" s="203"/>
      <c r="O1662" s="203"/>
      <c r="P1662" s="42"/>
      <c r="Q1662" s="43"/>
      <c r="R1662" s="42"/>
      <c r="S1662" s="43"/>
      <c r="T1662" s="44"/>
      <c r="U1662" s="44"/>
      <c r="V1662" s="44"/>
      <c r="W1662" s="45"/>
    </row>
    <row r="1663" spans="6:25" s="38" customFormat="1" ht="6" customHeight="1" outlineLevel="2" x14ac:dyDescent="0.3">
      <c r="F1663" s="39"/>
      <c r="G1663" s="40"/>
      <c r="H1663" s="41"/>
      <c r="I1663" s="46"/>
      <c r="J1663" s="46"/>
      <c r="K1663" s="46"/>
      <c r="L1663" s="46"/>
      <c r="M1663" s="46"/>
      <c r="N1663" s="46"/>
      <c r="O1663" s="46"/>
      <c r="P1663" s="42"/>
      <c r="Q1663" s="43"/>
      <c r="R1663" s="42"/>
      <c r="S1663" s="43"/>
      <c r="T1663" s="44"/>
      <c r="U1663" s="44"/>
      <c r="V1663" s="44"/>
      <c r="W1663" s="45"/>
    </row>
    <row r="1664" spans="6:25" s="47" customFormat="1" ht="10.5" outlineLevel="3" x14ac:dyDescent="0.25">
      <c r="F1664" s="48"/>
      <c r="G1664" s="49"/>
      <c r="H1664" s="50" t="str">
        <f>IF(AND(H1663&lt;&gt;"Výkaz výměr:",I1663=""),"Výkaz výměr:","")</f>
        <v>Výkaz výměr:</v>
      </c>
      <c r="I1664" s="51" t="s">
        <v>810</v>
      </c>
      <c r="J1664" s="52"/>
      <c r="K1664" s="53"/>
      <c r="L1664" s="54"/>
      <c r="M1664" s="55"/>
      <c r="N1664" s="56"/>
      <c r="O1664" s="57"/>
      <c r="P1664" s="58"/>
      <c r="Q1664" s="56"/>
      <c r="R1664" s="56"/>
      <c r="S1664" s="56"/>
      <c r="T1664" s="59" t="s">
        <v>3</v>
      </c>
      <c r="U1664" s="56"/>
      <c r="V1664" s="56"/>
      <c r="W1664" s="60"/>
    </row>
    <row r="1665" spans="6:25" s="47" customFormat="1" ht="10.5" outlineLevel="3" x14ac:dyDescent="0.25">
      <c r="F1665" s="48"/>
      <c r="G1665" s="49"/>
      <c r="H1665" s="50" t="str">
        <f>IF(AND(H1664&lt;&gt;"Výkaz výměr:",I1664=""),"Výkaz výměr:","")</f>
        <v/>
      </c>
      <c r="I1665" s="51" t="s">
        <v>706</v>
      </c>
      <c r="J1665" s="52"/>
      <c r="K1665" s="53"/>
      <c r="L1665" s="54"/>
      <c r="M1665" s="55">
        <v>36.4</v>
      </c>
      <c r="N1665" s="56"/>
      <c r="O1665" s="57"/>
      <c r="P1665" s="58"/>
      <c r="Q1665" s="56"/>
      <c r="R1665" s="56"/>
      <c r="S1665" s="56"/>
      <c r="T1665" s="59" t="s">
        <v>3</v>
      </c>
      <c r="U1665" s="56"/>
      <c r="V1665" s="56"/>
      <c r="W1665" s="60"/>
    </row>
    <row r="1666" spans="6:25" s="38" customFormat="1" ht="12" outlineLevel="2" x14ac:dyDescent="0.3">
      <c r="F1666" s="30">
        <v>260</v>
      </c>
      <c r="G1666" s="31" t="s">
        <v>0</v>
      </c>
      <c r="H1666" s="32" t="s">
        <v>295</v>
      </c>
      <c r="I1666" s="33" t="s">
        <v>1216</v>
      </c>
      <c r="J1666" s="31" t="s">
        <v>13</v>
      </c>
      <c r="K1666" s="34">
        <v>164</v>
      </c>
      <c r="L1666" s="35">
        <v>0</v>
      </c>
      <c r="M1666" s="34">
        <v>164</v>
      </c>
      <c r="N1666" s="36">
        <v>252</v>
      </c>
      <c r="O1666" s="37">
        <f>M1666*N1666</f>
        <v>41328</v>
      </c>
      <c r="P1666" s="37">
        <v>7.3899999999999993E-2</v>
      </c>
      <c r="Q1666" s="37">
        <f>M1666*P1666</f>
        <v>12.119599999999998</v>
      </c>
      <c r="R1666" s="37"/>
      <c r="S1666" s="37">
        <f>M1666*R1666</f>
        <v>0</v>
      </c>
      <c r="T1666" s="37">
        <v>21</v>
      </c>
      <c r="U1666" s="37">
        <f>O1666*T1666/100</f>
        <v>8678.8799999999992</v>
      </c>
      <c r="V1666" s="37">
        <f>U1666+O1666</f>
        <v>50006.879999999997</v>
      </c>
      <c r="W1666" s="37" t="s">
        <v>1391</v>
      </c>
      <c r="X1666" s="37"/>
      <c r="Y1666" s="37">
        <v>1</v>
      </c>
    </row>
    <row r="1667" spans="6:25" s="38" customFormat="1" ht="12" outlineLevel="2" x14ac:dyDescent="0.3">
      <c r="F1667" s="39"/>
      <c r="G1667" s="40"/>
      <c r="H1667" s="191" t="s">
        <v>230</v>
      </c>
      <c r="I1667" s="203"/>
      <c r="J1667" s="203"/>
      <c r="K1667" s="203"/>
      <c r="L1667" s="203"/>
      <c r="M1667" s="203"/>
      <c r="N1667" s="203"/>
      <c r="O1667" s="203"/>
      <c r="P1667" s="42"/>
      <c r="Q1667" s="43"/>
      <c r="R1667" s="42"/>
      <c r="S1667" s="43"/>
      <c r="T1667" s="44"/>
      <c r="U1667" s="44"/>
      <c r="V1667" s="44"/>
      <c r="W1667" s="45"/>
    </row>
    <row r="1668" spans="6:25" s="38" customFormat="1" ht="6" customHeight="1" outlineLevel="2" x14ac:dyDescent="0.3">
      <c r="F1668" s="39"/>
      <c r="G1668" s="40"/>
      <c r="H1668" s="41"/>
      <c r="I1668" s="46"/>
      <c r="J1668" s="46"/>
      <c r="K1668" s="46"/>
      <c r="L1668" s="46"/>
      <c r="M1668" s="46"/>
      <c r="N1668" s="46"/>
      <c r="O1668" s="46"/>
      <c r="P1668" s="42"/>
      <c r="Q1668" s="43"/>
      <c r="R1668" s="42"/>
      <c r="S1668" s="43"/>
      <c r="T1668" s="44"/>
      <c r="U1668" s="44"/>
      <c r="V1668" s="44"/>
      <c r="W1668" s="45"/>
    </row>
    <row r="1669" spans="6:25" s="47" customFormat="1" ht="10.5" outlineLevel="3" x14ac:dyDescent="0.25">
      <c r="F1669" s="48"/>
      <c r="G1669" s="49"/>
      <c r="H1669" s="50" t="str">
        <f t="shared" ref="H1669:H1675" si="23">IF(AND(H1668&lt;&gt;"Výkaz výměr:",I1668=""),"Výkaz výměr:","")</f>
        <v>Výkaz výměr:</v>
      </c>
      <c r="I1669" s="51" t="s">
        <v>816</v>
      </c>
      <c r="J1669" s="52"/>
      <c r="K1669" s="53"/>
      <c r="L1669" s="54"/>
      <c r="M1669" s="55"/>
      <c r="N1669" s="56"/>
      <c r="O1669" s="57"/>
      <c r="P1669" s="58"/>
      <c r="Q1669" s="56"/>
      <c r="R1669" s="56"/>
      <c r="S1669" s="56"/>
      <c r="T1669" s="59" t="s">
        <v>3</v>
      </c>
      <c r="U1669" s="56"/>
      <c r="V1669" s="56"/>
      <c r="W1669" s="60"/>
    </row>
    <row r="1670" spans="6:25" s="47" customFormat="1" ht="10.5" outlineLevel="3" x14ac:dyDescent="0.25">
      <c r="F1670" s="48"/>
      <c r="G1670" s="49"/>
      <c r="H1670" s="50" t="str">
        <f t="shared" si="23"/>
        <v/>
      </c>
      <c r="I1670" s="51" t="s">
        <v>383</v>
      </c>
      <c r="J1670" s="52"/>
      <c r="K1670" s="53"/>
      <c r="L1670" s="54"/>
      <c r="M1670" s="55"/>
      <c r="N1670" s="56"/>
      <c r="O1670" s="57"/>
      <c r="P1670" s="58"/>
      <c r="Q1670" s="56"/>
      <c r="R1670" s="56"/>
      <c r="S1670" s="56"/>
      <c r="T1670" s="59" t="s">
        <v>3</v>
      </c>
      <c r="U1670" s="56"/>
      <c r="V1670" s="56"/>
      <c r="W1670" s="60"/>
    </row>
    <row r="1671" spans="6:25" s="47" customFormat="1" ht="10.5" outlineLevel="3" x14ac:dyDescent="0.25">
      <c r="F1671" s="48"/>
      <c r="G1671" s="49"/>
      <c r="H1671" s="50" t="str">
        <f t="shared" si="23"/>
        <v/>
      </c>
      <c r="I1671" s="51" t="s">
        <v>451</v>
      </c>
      <c r="J1671" s="52"/>
      <c r="K1671" s="53"/>
      <c r="L1671" s="54"/>
      <c r="M1671" s="55"/>
      <c r="N1671" s="56"/>
      <c r="O1671" s="57"/>
      <c r="P1671" s="58"/>
      <c r="Q1671" s="56"/>
      <c r="R1671" s="56"/>
      <c r="S1671" s="56"/>
      <c r="T1671" s="59" t="s">
        <v>3</v>
      </c>
      <c r="U1671" s="56"/>
      <c r="V1671" s="56"/>
      <c r="W1671" s="60"/>
    </row>
    <row r="1672" spans="6:25" s="47" customFormat="1" ht="10.5" outlineLevel="3" x14ac:dyDescent="0.25">
      <c r="F1672" s="48"/>
      <c r="G1672" s="49"/>
      <c r="H1672" s="50" t="str">
        <f t="shared" si="23"/>
        <v/>
      </c>
      <c r="I1672" s="51" t="s">
        <v>236</v>
      </c>
      <c r="J1672" s="52"/>
      <c r="K1672" s="53"/>
      <c r="L1672" s="54"/>
      <c r="M1672" s="55"/>
      <c r="N1672" s="56"/>
      <c r="O1672" s="57"/>
      <c r="P1672" s="58"/>
      <c r="Q1672" s="56"/>
      <c r="R1672" s="56"/>
      <c r="S1672" s="56"/>
      <c r="T1672" s="59" t="s">
        <v>3</v>
      </c>
      <c r="U1672" s="56"/>
      <c r="V1672" s="56"/>
      <c r="W1672" s="60"/>
    </row>
    <row r="1673" spans="6:25" s="47" customFormat="1" ht="10.5" outlineLevel="3" x14ac:dyDescent="0.25">
      <c r="F1673" s="48"/>
      <c r="G1673" s="49"/>
      <c r="H1673" s="50" t="str">
        <f t="shared" si="23"/>
        <v/>
      </c>
      <c r="I1673" s="51" t="s">
        <v>929</v>
      </c>
      <c r="J1673" s="52"/>
      <c r="K1673" s="53"/>
      <c r="L1673" s="54"/>
      <c r="M1673" s="55"/>
      <c r="N1673" s="56"/>
      <c r="O1673" s="57"/>
      <c r="P1673" s="58"/>
      <c r="Q1673" s="56"/>
      <c r="R1673" s="56"/>
      <c r="S1673" s="56"/>
      <c r="T1673" s="59" t="s">
        <v>3</v>
      </c>
      <c r="U1673" s="56"/>
      <c r="V1673" s="56"/>
      <c r="W1673" s="60"/>
    </row>
    <row r="1674" spans="6:25" s="47" customFormat="1" ht="10.5" outlineLevel="3" x14ac:dyDescent="0.25">
      <c r="F1674" s="48"/>
      <c r="G1674" s="49"/>
      <c r="H1674" s="50" t="str">
        <f t="shared" si="23"/>
        <v/>
      </c>
      <c r="I1674" s="51" t="s">
        <v>27</v>
      </c>
      <c r="J1674" s="52"/>
      <c r="K1674" s="53"/>
      <c r="L1674" s="54"/>
      <c r="M1674" s="55"/>
      <c r="N1674" s="56"/>
      <c r="O1674" s="57"/>
      <c r="P1674" s="58"/>
      <c r="Q1674" s="56"/>
      <c r="R1674" s="56"/>
      <c r="S1674" s="56"/>
      <c r="T1674" s="59" t="s">
        <v>3</v>
      </c>
      <c r="U1674" s="56"/>
      <c r="V1674" s="56"/>
      <c r="W1674" s="60"/>
    </row>
    <row r="1675" spans="6:25" s="47" customFormat="1" ht="10.5" outlineLevel="3" x14ac:dyDescent="0.25">
      <c r="F1675" s="48"/>
      <c r="G1675" s="49"/>
      <c r="H1675" s="50" t="str">
        <f t="shared" si="23"/>
        <v/>
      </c>
      <c r="I1675" s="51" t="s">
        <v>633</v>
      </c>
      <c r="J1675" s="52"/>
      <c r="K1675" s="53"/>
      <c r="L1675" s="54"/>
      <c r="M1675" s="55">
        <v>164</v>
      </c>
      <c r="N1675" s="56"/>
      <c r="O1675" s="57"/>
      <c r="P1675" s="58"/>
      <c r="Q1675" s="56"/>
      <c r="R1675" s="56"/>
      <c r="S1675" s="56"/>
      <c r="T1675" s="59" t="s">
        <v>3</v>
      </c>
      <c r="U1675" s="56"/>
      <c r="V1675" s="56"/>
      <c r="W1675" s="60"/>
    </row>
    <row r="1676" spans="6:25" s="38" customFormat="1" ht="12" outlineLevel="2" x14ac:dyDescent="0.3">
      <c r="F1676" s="30">
        <v>261</v>
      </c>
      <c r="G1676" s="31" t="s">
        <v>0</v>
      </c>
      <c r="H1676" s="32" t="s">
        <v>169</v>
      </c>
      <c r="I1676" s="33" t="s">
        <v>1247</v>
      </c>
      <c r="J1676" s="31" t="s">
        <v>13</v>
      </c>
      <c r="K1676" s="34">
        <v>170.56</v>
      </c>
      <c r="L1676" s="35">
        <v>0</v>
      </c>
      <c r="M1676" s="34">
        <v>170.56</v>
      </c>
      <c r="N1676" s="36">
        <v>287</v>
      </c>
      <c r="O1676" s="37">
        <f>M1676*N1676</f>
        <v>48950.720000000001</v>
      </c>
      <c r="P1676" s="37">
        <v>0.17244999999999999</v>
      </c>
      <c r="Q1676" s="37">
        <f>M1676*P1676</f>
        <v>29.413072</v>
      </c>
      <c r="R1676" s="37"/>
      <c r="S1676" s="37">
        <f>M1676*R1676</f>
        <v>0</v>
      </c>
      <c r="T1676" s="37">
        <v>21</v>
      </c>
      <c r="U1676" s="37">
        <f>O1676*T1676/100</f>
        <v>10279.6512</v>
      </c>
      <c r="V1676" s="37">
        <f>U1676+O1676</f>
        <v>59230.371200000001</v>
      </c>
      <c r="W1676" s="37" t="s">
        <v>523</v>
      </c>
      <c r="X1676" s="37"/>
      <c r="Y1676" s="37">
        <v>1</v>
      </c>
    </row>
    <row r="1677" spans="6:25" s="38" customFormat="1" ht="12" outlineLevel="2" x14ac:dyDescent="0.3">
      <c r="F1677" s="39"/>
      <c r="G1677" s="40"/>
      <c r="H1677" s="191" t="s">
        <v>230</v>
      </c>
      <c r="I1677" s="203"/>
      <c r="J1677" s="203"/>
      <c r="K1677" s="203"/>
      <c r="L1677" s="203"/>
      <c r="M1677" s="203"/>
      <c r="N1677" s="203"/>
      <c r="O1677" s="203"/>
      <c r="P1677" s="42"/>
      <c r="Q1677" s="43"/>
      <c r="R1677" s="42"/>
      <c r="S1677" s="43"/>
      <c r="T1677" s="44"/>
      <c r="U1677" s="44"/>
      <c r="V1677" s="44"/>
      <c r="W1677" s="45"/>
    </row>
    <row r="1678" spans="6:25" s="38" customFormat="1" ht="6" customHeight="1" outlineLevel="2" x14ac:dyDescent="0.3">
      <c r="F1678" s="39"/>
      <c r="G1678" s="40"/>
      <c r="H1678" s="41"/>
      <c r="I1678" s="46"/>
      <c r="J1678" s="46"/>
      <c r="K1678" s="46"/>
      <c r="L1678" s="46"/>
      <c r="M1678" s="46"/>
      <c r="N1678" s="46"/>
      <c r="O1678" s="46"/>
      <c r="P1678" s="42"/>
      <c r="Q1678" s="43"/>
      <c r="R1678" s="42"/>
      <c r="S1678" s="43"/>
      <c r="T1678" s="44"/>
      <c r="U1678" s="44"/>
      <c r="V1678" s="44"/>
      <c r="W1678" s="45"/>
    </row>
    <row r="1679" spans="6:25" s="47" customFormat="1" ht="10.5" outlineLevel="3" x14ac:dyDescent="0.25">
      <c r="F1679" s="48"/>
      <c r="G1679" s="49"/>
      <c r="H1679" s="50" t="str">
        <f>IF(AND(H1678&lt;&gt;"Výkaz výměr:",I1678=""),"Výkaz výměr:","")</f>
        <v>Výkaz výměr:</v>
      </c>
      <c r="I1679" s="51" t="s">
        <v>812</v>
      </c>
      <c r="J1679" s="52"/>
      <c r="K1679" s="53"/>
      <c r="L1679" s="54"/>
      <c r="M1679" s="55"/>
      <c r="N1679" s="56"/>
      <c r="O1679" s="57"/>
      <c r="P1679" s="58"/>
      <c r="Q1679" s="56"/>
      <c r="R1679" s="56"/>
      <c r="S1679" s="56"/>
      <c r="T1679" s="59" t="s">
        <v>3</v>
      </c>
      <c r="U1679" s="56"/>
      <c r="V1679" s="56"/>
      <c r="W1679" s="60"/>
    </row>
    <row r="1680" spans="6:25" s="47" customFormat="1" ht="10.5" outlineLevel="3" x14ac:dyDescent="0.25">
      <c r="F1680" s="48"/>
      <c r="G1680" s="49"/>
      <c r="H1680" s="50" t="str">
        <f>IF(AND(H1679&lt;&gt;"Výkaz výměr:",I1679=""),"Výkaz výměr:","")</f>
        <v/>
      </c>
      <c r="I1680" s="51" t="s">
        <v>836</v>
      </c>
      <c r="J1680" s="52"/>
      <c r="K1680" s="53"/>
      <c r="L1680" s="54"/>
      <c r="M1680" s="55">
        <v>170.56</v>
      </c>
      <c r="N1680" s="56"/>
      <c r="O1680" s="57"/>
      <c r="P1680" s="58"/>
      <c r="Q1680" s="56"/>
      <c r="R1680" s="56"/>
      <c r="S1680" s="56"/>
      <c r="T1680" s="59" t="s">
        <v>3</v>
      </c>
      <c r="U1680" s="56"/>
      <c r="V1680" s="56"/>
      <c r="W1680" s="60"/>
    </row>
    <row r="1681" spans="6:25" s="38" customFormat="1" ht="12" outlineLevel="2" x14ac:dyDescent="0.3">
      <c r="F1681" s="30">
        <v>262</v>
      </c>
      <c r="G1681" s="31" t="s">
        <v>0</v>
      </c>
      <c r="H1681" s="32" t="s">
        <v>296</v>
      </c>
      <c r="I1681" s="33" t="s">
        <v>1058</v>
      </c>
      <c r="J1681" s="31" t="s">
        <v>1</v>
      </c>
      <c r="K1681" s="34">
        <v>1.75</v>
      </c>
      <c r="L1681" s="35">
        <v>0</v>
      </c>
      <c r="M1681" s="34">
        <v>1.75</v>
      </c>
      <c r="N1681" s="36">
        <v>150</v>
      </c>
      <c r="O1681" s="37">
        <f>M1681*N1681</f>
        <v>262.5</v>
      </c>
      <c r="P1681" s="37">
        <v>3.3E-4</v>
      </c>
      <c r="Q1681" s="37">
        <f>M1681*P1681</f>
        <v>5.775E-4</v>
      </c>
      <c r="R1681" s="37"/>
      <c r="S1681" s="37">
        <f>M1681*R1681</f>
        <v>0</v>
      </c>
      <c r="T1681" s="37">
        <v>21</v>
      </c>
      <c r="U1681" s="37">
        <f>O1681*T1681/100</f>
        <v>55.125</v>
      </c>
      <c r="V1681" s="37">
        <f>U1681+O1681</f>
        <v>317.625</v>
      </c>
      <c r="W1681" s="37"/>
      <c r="X1681" s="37"/>
      <c r="Y1681" s="37">
        <v>1</v>
      </c>
    </row>
    <row r="1682" spans="6:25" s="38" customFormat="1" ht="12" outlineLevel="2" x14ac:dyDescent="0.3">
      <c r="F1682" s="39"/>
      <c r="G1682" s="40"/>
      <c r="H1682" s="191" t="s">
        <v>230</v>
      </c>
      <c r="I1682" s="203"/>
      <c r="J1682" s="203"/>
      <c r="K1682" s="203"/>
      <c r="L1682" s="203"/>
      <c r="M1682" s="203"/>
      <c r="N1682" s="203"/>
      <c r="O1682" s="203"/>
      <c r="P1682" s="42"/>
      <c r="Q1682" s="43"/>
      <c r="R1682" s="42"/>
      <c r="S1682" s="43"/>
      <c r="T1682" s="44"/>
      <c r="U1682" s="44"/>
      <c r="V1682" s="44"/>
      <c r="W1682" s="45"/>
    </row>
    <row r="1683" spans="6:25" s="38" customFormat="1" ht="6" customHeight="1" outlineLevel="2" x14ac:dyDescent="0.3">
      <c r="F1683" s="39"/>
      <c r="G1683" s="40"/>
      <c r="H1683" s="41"/>
      <c r="I1683" s="46"/>
      <c r="J1683" s="46"/>
      <c r="K1683" s="46"/>
      <c r="L1683" s="46"/>
      <c r="M1683" s="46"/>
      <c r="N1683" s="46"/>
      <c r="O1683" s="46"/>
      <c r="P1683" s="42"/>
      <c r="Q1683" s="43"/>
      <c r="R1683" s="42"/>
      <c r="S1683" s="43"/>
      <c r="T1683" s="44"/>
      <c r="U1683" s="44"/>
      <c r="V1683" s="44"/>
      <c r="W1683" s="45"/>
    </row>
    <row r="1684" spans="6:25" s="47" customFormat="1" ht="10.5" outlineLevel="3" x14ac:dyDescent="0.25">
      <c r="F1684" s="48"/>
      <c r="G1684" s="49"/>
      <c r="H1684" s="50" t="str">
        <f>IF(AND(H1683&lt;&gt;"Výkaz výměr:",I1683=""),"Výkaz výměr:","")</f>
        <v>Výkaz výměr:</v>
      </c>
      <c r="I1684" s="51" t="s">
        <v>1290</v>
      </c>
      <c r="J1684" s="52"/>
      <c r="K1684" s="53"/>
      <c r="L1684" s="54"/>
      <c r="M1684" s="55"/>
      <c r="N1684" s="56"/>
      <c r="O1684" s="57"/>
      <c r="P1684" s="58"/>
      <c r="Q1684" s="56"/>
      <c r="R1684" s="56"/>
      <c r="S1684" s="56"/>
      <c r="T1684" s="59" t="s">
        <v>3</v>
      </c>
      <c r="U1684" s="56"/>
      <c r="V1684" s="56"/>
      <c r="W1684" s="60"/>
    </row>
    <row r="1685" spans="6:25" s="47" customFormat="1" ht="10.5" outlineLevel="3" x14ac:dyDescent="0.25">
      <c r="F1685" s="48"/>
      <c r="G1685" s="49"/>
      <c r="H1685" s="50" t="str">
        <f>IF(AND(H1684&lt;&gt;"Výkaz výměr:",I1684=""),"Výkaz výměr:","")</f>
        <v/>
      </c>
      <c r="I1685" s="51" t="s">
        <v>692</v>
      </c>
      <c r="J1685" s="52"/>
      <c r="K1685" s="53"/>
      <c r="L1685" s="54"/>
      <c r="M1685" s="55">
        <v>1.75</v>
      </c>
      <c r="N1685" s="56"/>
      <c r="O1685" s="57"/>
      <c r="P1685" s="58"/>
      <c r="Q1685" s="56"/>
      <c r="R1685" s="56"/>
      <c r="S1685" s="56"/>
      <c r="T1685" s="59" t="s">
        <v>3</v>
      </c>
      <c r="U1685" s="56"/>
      <c r="V1685" s="56"/>
      <c r="W1685" s="60"/>
    </row>
    <row r="1686" spans="6:25" s="38" customFormat="1" ht="12" outlineLevel="2" x14ac:dyDescent="0.3">
      <c r="F1686" s="30">
        <v>263</v>
      </c>
      <c r="G1686" s="31" t="s">
        <v>0</v>
      </c>
      <c r="H1686" s="32" t="s">
        <v>297</v>
      </c>
      <c r="I1686" s="33" t="s">
        <v>1059</v>
      </c>
      <c r="J1686" s="31" t="s">
        <v>1</v>
      </c>
      <c r="K1686" s="34">
        <v>8.1999999999999993</v>
      </c>
      <c r="L1686" s="35">
        <v>0</v>
      </c>
      <c r="M1686" s="34">
        <v>8.1999999999999993</v>
      </c>
      <c r="N1686" s="36">
        <v>200</v>
      </c>
      <c r="O1686" s="37">
        <f>M1686*N1686</f>
        <v>1639.9999999999998</v>
      </c>
      <c r="P1686" s="37">
        <v>3.6000000000000002E-4</v>
      </c>
      <c r="Q1686" s="37">
        <f>M1686*P1686</f>
        <v>2.9519999999999998E-3</v>
      </c>
      <c r="R1686" s="37"/>
      <c r="S1686" s="37">
        <f>M1686*R1686</f>
        <v>0</v>
      </c>
      <c r="T1686" s="37">
        <v>21</v>
      </c>
      <c r="U1686" s="37">
        <f>O1686*T1686/100</f>
        <v>344.39999999999992</v>
      </c>
      <c r="V1686" s="37">
        <f>U1686+O1686</f>
        <v>1984.3999999999996</v>
      </c>
      <c r="W1686" s="37"/>
      <c r="X1686" s="37"/>
      <c r="Y1686" s="37">
        <v>1</v>
      </c>
    </row>
    <row r="1687" spans="6:25" s="38" customFormat="1" ht="12" outlineLevel="2" x14ac:dyDescent="0.3">
      <c r="F1687" s="39"/>
      <c r="G1687" s="40"/>
      <c r="H1687" s="191" t="s">
        <v>230</v>
      </c>
      <c r="I1687" s="203"/>
      <c r="J1687" s="203"/>
      <c r="K1687" s="203"/>
      <c r="L1687" s="203"/>
      <c r="M1687" s="203"/>
      <c r="N1687" s="203"/>
      <c r="O1687" s="203"/>
      <c r="P1687" s="42"/>
      <c r="Q1687" s="43"/>
      <c r="R1687" s="42"/>
      <c r="S1687" s="43"/>
      <c r="T1687" s="44"/>
      <c r="U1687" s="44"/>
      <c r="V1687" s="44"/>
      <c r="W1687" s="45"/>
    </row>
    <row r="1688" spans="6:25" s="38" customFormat="1" ht="6" customHeight="1" outlineLevel="2" x14ac:dyDescent="0.3">
      <c r="F1688" s="39"/>
      <c r="G1688" s="40"/>
      <c r="H1688" s="41"/>
      <c r="I1688" s="46"/>
      <c r="J1688" s="46"/>
      <c r="K1688" s="46"/>
      <c r="L1688" s="46"/>
      <c r="M1688" s="46"/>
      <c r="N1688" s="46"/>
      <c r="O1688" s="46"/>
      <c r="P1688" s="42"/>
      <c r="Q1688" s="43"/>
      <c r="R1688" s="42"/>
      <c r="S1688" s="43"/>
      <c r="T1688" s="44"/>
      <c r="U1688" s="44"/>
      <c r="V1688" s="44"/>
      <c r="W1688" s="45"/>
    </row>
    <row r="1689" spans="6:25" s="47" customFormat="1" ht="10.5" outlineLevel="3" x14ac:dyDescent="0.25">
      <c r="F1689" s="48"/>
      <c r="G1689" s="49"/>
      <c r="H1689" s="50" t="str">
        <f>IF(AND(H1688&lt;&gt;"Výkaz výměr:",I1688=""),"Výkaz výměr:","")</f>
        <v>Výkaz výměr:</v>
      </c>
      <c r="I1689" s="51" t="s">
        <v>1300</v>
      </c>
      <c r="J1689" s="52"/>
      <c r="K1689" s="53"/>
      <c r="L1689" s="54"/>
      <c r="M1689" s="55"/>
      <c r="N1689" s="56"/>
      <c r="O1689" s="57"/>
      <c r="P1689" s="58"/>
      <c r="Q1689" s="56"/>
      <c r="R1689" s="56"/>
      <c r="S1689" s="56"/>
      <c r="T1689" s="59" t="s">
        <v>3</v>
      </c>
      <c r="U1689" s="56"/>
      <c r="V1689" s="56"/>
      <c r="W1689" s="60"/>
    </row>
    <row r="1690" spans="6:25" s="47" customFormat="1" ht="10.5" outlineLevel="3" x14ac:dyDescent="0.25">
      <c r="F1690" s="48"/>
      <c r="G1690" s="49"/>
      <c r="H1690" s="50" t="str">
        <f>IF(AND(H1689&lt;&gt;"Výkaz výměr:",I1689=""),"Výkaz výměr:","")</f>
        <v/>
      </c>
      <c r="I1690" s="51" t="s">
        <v>1266</v>
      </c>
      <c r="J1690" s="52"/>
      <c r="K1690" s="53"/>
      <c r="L1690" s="54"/>
      <c r="M1690" s="55"/>
      <c r="N1690" s="56"/>
      <c r="O1690" s="57"/>
      <c r="P1690" s="58"/>
      <c r="Q1690" s="56"/>
      <c r="R1690" s="56"/>
      <c r="S1690" s="56"/>
      <c r="T1690" s="59" t="s">
        <v>3</v>
      </c>
      <c r="U1690" s="56"/>
      <c r="V1690" s="56"/>
      <c r="W1690" s="60"/>
    </row>
    <row r="1691" spans="6:25" s="47" customFormat="1" ht="10.5" outlineLevel="3" x14ac:dyDescent="0.25">
      <c r="F1691" s="48"/>
      <c r="G1691" s="49"/>
      <c r="H1691" s="50" t="str">
        <f>IF(AND(H1690&lt;&gt;"Výkaz výměr:",I1690=""),"Výkaz výměr:","")</f>
        <v/>
      </c>
      <c r="I1691" s="51" t="s">
        <v>662</v>
      </c>
      <c r="J1691" s="52"/>
      <c r="K1691" s="53"/>
      <c r="L1691" s="54"/>
      <c r="M1691" s="55">
        <v>8.1999999999999993</v>
      </c>
      <c r="N1691" s="56"/>
      <c r="O1691" s="57"/>
      <c r="P1691" s="58"/>
      <c r="Q1691" s="56"/>
      <c r="R1691" s="56"/>
      <c r="S1691" s="56"/>
      <c r="T1691" s="59" t="s">
        <v>3</v>
      </c>
      <c r="U1691" s="56"/>
      <c r="V1691" s="56"/>
      <c r="W1691" s="60"/>
    </row>
    <row r="1692" spans="6:25" s="38" customFormat="1" ht="12" outlineLevel="2" x14ac:dyDescent="0.3">
      <c r="F1692" s="30">
        <v>264</v>
      </c>
      <c r="G1692" s="31" t="s">
        <v>0</v>
      </c>
      <c r="H1692" s="32" t="s">
        <v>298</v>
      </c>
      <c r="I1692" s="33" t="s">
        <v>1168</v>
      </c>
      <c r="J1692" s="31" t="s">
        <v>1</v>
      </c>
      <c r="K1692" s="34">
        <v>175</v>
      </c>
      <c r="L1692" s="35">
        <v>0</v>
      </c>
      <c r="M1692" s="34">
        <v>175</v>
      </c>
      <c r="N1692" s="36">
        <v>81</v>
      </c>
      <c r="O1692" s="37">
        <f>M1692*N1692</f>
        <v>14175</v>
      </c>
      <c r="P1692" s="37">
        <v>3.5999999999999999E-3</v>
      </c>
      <c r="Q1692" s="37">
        <f>M1692*P1692</f>
        <v>0.63</v>
      </c>
      <c r="R1692" s="37"/>
      <c r="S1692" s="37">
        <f>M1692*R1692</f>
        <v>0</v>
      </c>
      <c r="T1692" s="37">
        <v>21</v>
      </c>
      <c r="U1692" s="37">
        <f>O1692*T1692/100</f>
        <v>2976.75</v>
      </c>
      <c r="V1692" s="37">
        <f>U1692+O1692</f>
        <v>17151.75</v>
      </c>
      <c r="W1692" s="37" t="s">
        <v>1287</v>
      </c>
      <c r="X1692" s="37"/>
      <c r="Y1692" s="37">
        <v>1</v>
      </c>
    </row>
    <row r="1693" spans="6:25" s="38" customFormat="1" ht="12" outlineLevel="2" x14ac:dyDescent="0.3">
      <c r="F1693" s="39"/>
      <c r="G1693" s="40"/>
      <c r="H1693" s="191" t="s">
        <v>230</v>
      </c>
      <c r="I1693" s="203"/>
      <c r="J1693" s="203"/>
      <c r="K1693" s="203"/>
      <c r="L1693" s="203"/>
      <c r="M1693" s="203"/>
      <c r="N1693" s="203"/>
      <c r="O1693" s="203"/>
      <c r="P1693" s="42"/>
      <c r="Q1693" s="43"/>
      <c r="R1693" s="42"/>
      <c r="S1693" s="43"/>
      <c r="T1693" s="44"/>
      <c r="U1693" s="44"/>
      <c r="V1693" s="44"/>
      <c r="W1693" s="45"/>
    </row>
    <row r="1694" spans="6:25" s="38" customFormat="1" ht="6" customHeight="1" outlineLevel="2" x14ac:dyDescent="0.3">
      <c r="F1694" s="39"/>
      <c r="G1694" s="40"/>
      <c r="H1694" s="41"/>
      <c r="I1694" s="46"/>
      <c r="J1694" s="46"/>
      <c r="K1694" s="46"/>
      <c r="L1694" s="46"/>
      <c r="M1694" s="46"/>
      <c r="N1694" s="46"/>
      <c r="O1694" s="46"/>
      <c r="P1694" s="42"/>
      <c r="Q1694" s="43"/>
      <c r="R1694" s="42"/>
      <c r="S1694" s="43"/>
      <c r="T1694" s="44"/>
      <c r="U1694" s="44"/>
      <c r="V1694" s="44"/>
      <c r="W1694" s="45"/>
    </row>
    <row r="1695" spans="6:25" s="47" customFormat="1" ht="10.5" outlineLevel="3" x14ac:dyDescent="0.25">
      <c r="F1695" s="48"/>
      <c r="G1695" s="49"/>
      <c r="H1695" s="50" t="str">
        <f>IF(AND(H1694&lt;&gt;"Výkaz výměr:",I1694=""),"Výkaz výměr:","")</f>
        <v>Výkaz výměr:</v>
      </c>
      <c r="I1695" s="51" t="s">
        <v>82</v>
      </c>
      <c r="J1695" s="52"/>
      <c r="K1695" s="53"/>
      <c r="L1695" s="54"/>
      <c r="M1695" s="55"/>
      <c r="N1695" s="56"/>
      <c r="O1695" s="57"/>
      <c r="P1695" s="58"/>
      <c r="Q1695" s="56"/>
      <c r="R1695" s="56"/>
      <c r="S1695" s="56"/>
      <c r="T1695" s="59" t="s">
        <v>3</v>
      </c>
      <c r="U1695" s="56"/>
      <c r="V1695" s="56"/>
      <c r="W1695" s="60"/>
    </row>
    <row r="1696" spans="6:25" s="47" customFormat="1" ht="10.5" outlineLevel="3" x14ac:dyDescent="0.25">
      <c r="F1696" s="48"/>
      <c r="G1696" s="49"/>
      <c r="H1696" s="50" t="str">
        <f>IF(AND(H1695&lt;&gt;"Výkaz výměr:",I1695=""),"Výkaz výměr:","")</f>
        <v/>
      </c>
      <c r="I1696" s="51" t="s">
        <v>634</v>
      </c>
      <c r="J1696" s="52"/>
      <c r="K1696" s="53"/>
      <c r="L1696" s="54"/>
      <c r="M1696" s="55">
        <v>175</v>
      </c>
      <c r="N1696" s="56"/>
      <c r="O1696" s="57"/>
      <c r="P1696" s="58"/>
      <c r="Q1696" s="56"/>
      <c r="R1696" s="56"/>
      <c r="S1696" s="56"/>
      <c r="T1696" s="59" t="s">
        <v>3</v>
      </c>
      <c r="U1696" s="56"/>
      <c r="V1696" s="56"/>
      <c r="W1696" s="60"/>
    </row>
    <row r="1697" spans="6:25" s="38" customFormat="1" ht="12" outlineLevel="2" x14ac:dyDescent="0.3">
      <c r="F1697" s="30">
        <v>265</v>
      </c>
      <c r="G1697" s="31" t="s">
        <v>0</v>
      </c>
      <c r="H1697" s="32" t="s">
        <v>294</v>
      </c>
      <c r="I1697" s="33" t="s">
        <v>1215</v>
      </c>
      <c r="J1697" s="31" t="s">
        <v>13</v>
      </c>
      <c r="K1697" s="34">
        <v>498.2</v>
      </c>
      <c r="L1697" s="35">
        <v>0</v>
      </c>
      <c r="M1697" s="34">
        <v>498.2</v>
      </c>
      <c r="N1697" s="36">
        <v>220</v>
      </c>
      <c r="O1697" s="37">
        <f>M1697*N1697</f>
        <v>109604</v>
      </c>
      <c r="P1697" s="37">
        <v>5.5449999999999999E-2</v>
      </c>
      <c r="Q1697" s="37">
        <f>M1697*P1697</f>
        <v>27.62519</v>
      </c>
      <c r="R1697" s="37"/>
      <c r="S1697" s="37">
        <f>M1697*R1697</f>
        <v>0</v>
      </c>
      <c r="T1697" s="37">
        <v>21</v>
      </c>
      <c r="U1697" s="37">
        <f>O1697*T1697/100</f>
        <v>23016.84</v>
      </c>
      <c r="V1697" s="37">
        <f>U1697+O1697</f>
        <v>132620.84</v>
      </c>
      <c r="W1697" s="37" t="s">
        <v>1392</v>
      </c>
      <c r="X1697" s="37"/>
      <c r="Y1697" s="37">
        <v>1</v>
      </c>
    </row>
    <row r="1698" spans="6:25" s="38" customFormat="1" ht="12" outlineLevel="2" x14ac:dyDescent="0.3">
      <c r="F1698" s="39"/>
      <c r="G1698" s="40"/>
      <c r="H1698" s="191" t="s">
        <v>230</v>
      </c>
      <c r="I1698" s="203"/>
      <c r="J1698" s="203"/>
      <c r="K1698" s="203"/>
      <c r="L1698" s="203"/>
      <c r="M1698" s="203"/>
      <c r="N1698" s="203"/>
      <c r="O1698" s="203"/>
      <c r="P1698" s="42"/>
      <c r="Q1698" s="43"/>
      <c r="R1698" s="42"/>
      <c r="S1698" s="43"/>
      <c r="T1698" s="44"/>
      <c r="U1698" s="44"/>
      <c r="V1698" s="44"/>
      <c r="W1698" s="45"/>
    </row>
    <row r="1699" spans="6:25" s="38" customFormat="1" ht="6" customHeight="1" outlineLevel="2" x14ac:dyDescent="0.3">
      <c r="F1699" s="39"/>
      <c r="G1699" s="40"/>
      <c r="H1699" s="41"/>
      <c r="I1699" s="46"/>
      <c r="J1699" s="46"/>
      <c r="K1699" s="46"/>
      <c r="L1699" s="46"/>
      <c r="M1699" s="46"/>
      <c r="N1699" s="46"/>
      <c r="O1699" s="46"/>
      <c r="P1699" s="42"/>
      <c r="Q1699" s="43"/>
      <c r="R1699" s="42"/>
      <c r="S1699" s="43"/>
      <c r="T1699" s="44"/>
      <c r="U1699" s="44"/>
      <c r="V1699" s="44"/>
      <c r="W1699" s="45"/>
    </row>
    <row r="1700" spans="6:25" s="47" customFormat="1" ht="10.5" outlineLevel="3" x14ac:dyDescent="0.25">
      <c r="F1700" s="48"/>
      <c r="G1700" s="49"/>
      <c r="H1700" s="50" t="str">
        <f t="shared" ref="H1700:H1708" si="24">IF(AND(H1699&lt;&gt;"Výkaz výměr:",I1699=""),"Výkaz výměr:","")</f>
        <v>Výkaz výměr:</v>
      </c>
      <c r="I1700" s="51" t="s">
        <v>611</v>
      </c>
      <c r="J1700" s="52"/>
      <c r="K1700" s="53"/>
      <c r="L1700" s="54"/>
      <c r="M1700" s="55"/>
      <c r="N1700" s="56"/>
      <c r="O1700" s="57"/>
      <c r="P1700" s="58"/>
      <c r="Q1700" s="56"/>
      <c r="R1700" s="56"/>
      <c r="S1700" s="56"/>
      <c r="T1700" s="59" t="s">
        <v>3</v>
      </c>
      <c r="U1700" s="56"/>
      <c r="V1700" s="56"/>
      <c r="W1700" s="60"/>
    </row>
    <row r="1701" spans="6:25" s="47" customFormat="1" ht="10.5" outlineLevel="3" x14ac:dyDescent="0.25">
      <c r="F1701" s="48"/>
      <c r="G1701" s="49"/>
      <c r="H1701" s="50" t="str">
        <f t="shared" si="24"/>
        <v/>
      </c>
      <c r="I1701" s="51" t="s">
        <v>420</v>
      </c>
      <c r="J1701" s="52"/>
      <c r="K1701" s="53"/>
      <c r="L1701" s="54"/>
      <c r="M1701" s="55"/>
      <c r="N1701" s="56"/>
      <c r="O1701" s="57"/>
      <c r="P1701" s="58"/>
      <c r="Q1701" s="56"/>
      <c r="R1701" s="56"/>
      <c r="S1701" s="56"/>
      <c r="T1701" s="59" t="s">
        <v>3</v>
      </c>
      <c r="U1701" s="56"/>
      <c r="V1701" s="56"/>
      <c r="W1701" s="60"/>
    </row>
    <row r="1702" spans="6:25" s="47" customFormat="1" ht="10.5" outlineLevel="3" x14ac:dyDescent="0.25">
      <c r="F1702" s="48"/>
      <c r="G1702" s="49"/>
      <c r="H1702" s="50" t="str">
        <f t="shared" si="24"/>
        <v/>
      </c>
      <c r="I1702" s="51" t="s">
        <v>236</v>
      </c>
      <c r="J1702" s="52"/>
      <c r="K1702" s="53"/>
      <c r="L1702" s="54"/>
      <c r="M1702" s="55"/>
      <c r="N1702" s="56"/>
      <c r="O1702" s="57"/>
      <c r="P1702" s="58"/>
      <c r="Q1702" s="56"/>
      <c r="R1702" s="56"/>
      <c r="S1702" s="56"/>
      <c r="T1702" s="59" t="s">
        <v>3</v>
      </c>
      <c r="U1702" s="56"/>
      <c r="V1702" s="56"/>
      <c r="W1702" s="60"/>
    </row>
    <row r="1703" spans="6:25" s="47" customFormat="1" ht="10.5" outlineLevel="3" x14ac:dyDescent="0.25">
      <c r="F1703" s="48"/>
      <c r="G1703" s="49"/>
      <c r="H1703" s="50" t="str">
        <f t="shared" si="24"/>
        <v/>
      </c>
      <c r="I1703" s="51" t="s">
        <v>402</v>
      </c>
      <c r="J1703" s="52"/>
      <c r="K1703" s="53"/>
      <c r="L1703" s="54"/>
      <c r="M1703" s="55"/>
      <c r="N1703" s="56"/>
      <c r="O1703" s="57"/>
      <c r="P1703" s="58"/>
      <c r="Q1703" s="56"/>
      <c r="R1703" s="56"/>
      <c r="S1703" s="56"/>
      <c r="T1703" s="59" t="s">
        <v>3</v>
      </c>
      <c r="U1703" s="56"/>
      <c r="V1703" s="56"/>
      <c r="W1703" s="60"/>
    </row>
    <row r="1704" spans="6:25" s="47" customFormat="1" ht="10.5" outlineLevel="3" x14ac:dyDescent="0.25">
      <c r="F1704" s="48"/>
      <c r="G1704" s="49"/>
      <c r="H1704" s="50" t="str">
        <f t="shared" si="24"/>
        <v/>
      </c>
      <c r="I1704" s="51" t="s">
        <v>535</v>
      </c>
      <c r="J1704" s="52"/>
      <c r="K1704" s="53"/>
      <c r="L1704" s="54"/>
      <c r="M1704" s="55"/>
      <c r="N1704" s="56"/>
      <c r="O1704" s="57"/>
      <c r="P1704" s="58"/>
      <c r="Q1704" s="56"/>
      <c r="R1704" s="56"/>
      <c r="S1704" s="56"/>
      <c r="T1704" s="59" t="s">
        <v>3</v>
      </c>
      <c r="U1704" s="56"/>
      <c r="V1704" s="56"/>
      <c r="W1704" s="60"/>
    </row>
    <row r="1705" spans="6:25" s="47" customFormat="1" ht="10.5" outlineLevel="3" x14ac:dyDescent="0.25">
      <c r="F1705" s="48"/>
      <c r="G1705" s="49"/>
      <c r="H1705" s="50" t="str">
        <f t="shared" si="24"/>
        <v/>
      </c>
      <c r="I1705" s="51" t="s">
        <v>496</v>
      </c>
      <c r="J1705" s="52"/>
      <c r="K1705" s="53"/>
      <c r="L1705" s="54"/>
      <c r="M1705" s="55"/>
      <c r="N1705" s="56"/>
      <c r="O1705" s="57"/>
      <c r="P1705" s="58"/>
      <c r="Q1705" s="56"/>
      <c r="R1705" s="56"/>
      <c r="S1705" s="56"/>
      <c r="T1705" s="59" t="s">
        <v>3</v>
      </c>
      <c r="U1705" s="56"/>
      <c r="V1705" s="56"/>
      <c r="W1705" s="60"/>
    </row>
    <row r="1706" spans="6:25" s="47" customFormat="1" ht="10.5" outlineLevel="3" x14ac:dyDescent="0.25">
      <c r="F1706" s="48"/>
      <c r="G1706" s="49"/>
      <c r="H1706" s="50" t="str">
        <f t="shared" si="24"/>
        <v/>
      </c>
      <c r="I1706" s="51" t="s">
        <v>796</v>
      </c>
      <c r="J1706" s="52"/>
      <c r="K1706" s="53"/>
      <c r="L1706" s="54"/>
      <c r="M1706" s="55">
        <v>597.4</v>
      </c>
      <c r="N1706" s="56"/>
      <c r="O1706" s="57"/>
      <c r="P1706" s="58"/>
      <c r="Q1706" s="56"/>
      <c r="R1706" s="56"/>
      <c r="S1706" s="56"/>
      <c r="T1706" s="59" t="s">
        <v>3</v>
      </c>
      <c r="U1706" s="56"/>
      <c r="V1706" s="56"/>
      <c r="W1706" s="60"/>
    </row>
    <row r="1707" spans="6:25" s="47" customFormat="1" ht="10.5" outlineLevel="3" x14ac:dyDescent="0.25">
      <c r="F1707" s="48"/>
      <c r="G1707" s="49"/>
      <c r="H1707" s="50" t="str">
        <f t="shared" si="24"/>
        <v/>
      </c>
      <c r="I1707" s="51" t="s">
        <v>1135</v>
      </c>
      <c r="J1707" s="52"/>
      <c r="K1707" s="53"/>
      <c r="L1707" s="54"/>
      <c r="M1707" s="55">
        <v>-93</v>
      </c>
      <c r="N1707" s="56"/>
      <c r="O1707" s="57"/>
      <c r="P1707" s="58"/>
      <c r="Q1707" s="56"/>
      <c r="R1707" s="56"/>
      <c r="S1707" s="56"/>
      <c r="T1707" s="59" t="s">
        <v>3</v>
      </c>
      <c r="U1707" s="56"/>
      <c r="V1707" s="56"/>
      <c r="W1707" s="60"/>
    </row>
    <row r="1708" spans="6:25" s="47" customFormat="1" ht="10.5" outlineLevel="3" x14ac:dyDescent="0.25">
      <c r="F1708" s="48"/>
      <c r="G1708" s="49"/>
      <c r="H1708" s="50" t="str">
        <f t="shared" si="24"/>
        <v/>
      </c>
      <c r="I1708" s="51" t="s">
        <v>1097</v>
      </c>
      <c r="J1708" s="52"/>
      <c r="K1708" s="53"/>
      <c r="L1708" s="54"/>
      <c r="M1708" s="55">
        <v>-6.2</v>
      </c>
      <c r="N1708" s="56"/>
      <c r="O1708" s="57"/>
      <c r="P1708" s="58"/>
      <c r="Q1708" s="56"/>
      <c r="R1708" s="56"/>
      <c r="S1708" s="56"/>
      <c r="T1708" s="59" t="s">
        <v>3</v>
      </c>
      <c r="U1708" s="56"/>
      <c r="V1708" s="56"/>
      <c r="W1708" s="60"/>
    </row>
    <row r="1709" spans="6:25" s="38" customFormat="1" ht="12" outlineLevel="2" x14ac:dyDescent="0.3">
      <c r="F1709" s="30">
        <v>266</v>
      </c>
      <c r="G1709" s="31" t="s">
        <v>0</v>
      </c>
      <c r="H1709" s="32" t="s">
        <v>485</v>
      </c>
      <c r="I1709" s="33" t="s">
        <v>1207</v>
      </c>
      <c r="J1709" s="31" t="s">
        <v>13</v>
      </c>
      <c r="K1709" s="34">
        <v>480.32</v>
      </c>
      <c r="L1709" s="35">
        <v>0</v>
      </c>
      <c r="M1709" s="34">
        <v>480.32</v>
      </c>
      <c r="N1709" s="36">
        <v>197</v>
      </c>
      <c r="O1709" s="37">
        <f>M1709*N1709</f>
        <v>94623.039999999994</v>
      </c>
      <c r="P1709" s="37">
        <v>0.129</v>
      </c>
      <c r="Q1709" s="37">
        <f>M1709*P1709</f>
        <v>61.961280000000002</v>
      </c>
      <c r="R1709" s="37"/>
      <c r="S1709" s="37">
        <f>M1709*R1709</f>
        <v>0</v>
      </c>
      <c r="T1709" s="37">
        <v>21</v>
      </c>
      <c r="U1709" s="37">
        <f>O1709*T1709/100</f>
        <v>19870.838399999997</v>
      </c>
      <c r="V1709" s="37">
        <f>U1709+O1709</f>
        <v>114493.87839999999</v>
      </c>
      <c r="W1709" s="37" t="s">
        <v>523</v>
      </c>
      <c r="X1709" s="37"/>
      <c r="Y1709" s="37">
        <v>1</v>
      </c>
    </row>
    <row r="1710" spans="6:25" s="38" customFormat="1" ht="12" outlineLevel="2" x14ac:dyDescent="0.3">
      <c r="F1710" s="39"/>
      <c r="G1710" s="40"/>
      <c r="H1710" s="191" t="s">
        <v>230</v>
      </c>
      <c r="I1710" s="203"/>
      <c r="J1710" s="203"/>
      <c r="K1710" s="203"/>
      <c r="L1710" s="203"/>
      <c r="M1710" s="203"/>
      <c r="N1710" s="203"/>
      <c r="O1710" s="203"/>
      <c r="P1710" s="42"/>
      <c r="Q1710" s="43"/>
      <c r="R1710" s="42"/>
      <c r="S1710" s="43"/>
      <c r="T1710" s="44"/>
      <c r="U1710" s="44"/>
      <c r="V1710" s="44"/>
      <c r="W1710" s="45"/>
    </row>
    <row r="1711" spans="6:25" s="38" customFormat="1" ht="6" customHeight="1" outlineLevel="2" x14ac:dyDescent="0.3">
      <c r="F1711" s="39"/>
      <c r="G1711" s="40"/>
      <c r="H1711" s="41"/>
      <c r="I1711" s="46"/>
      <c r="J1711" s="46"/>
      <c r="K1711" s="46"/>
      <c r="L1711" s="46"/>
      <c r="M1711" s="46"/>
      <c r="N1711" s="46"/>
      <c r="O1711" s="46"/>
      <c r="P1711" s="42"/>
      <c r="Q1711" s="43"/>
      <c r="R1711" s="42"/>
      <c r="S1711" s="43"/>
      <c r="T1711" s="44"/>
      <c r="U1711" s="44"/>
      <c r="V1711" s="44"/>
      <c r="W1711" s="45"/>
    </row>
    <row r="1712" spans="6:25" s="47" customFormat="1" ht="10.5" outlineLevel="3" x14ac:dyDescent="0.25">
      <c r="F1712" s="48"/>
      <c r="G1712" s="49"/>
      <c r="H1712" s="50" t="str">
        <f>IF(AND(H1711&lt;&gt;"Výkaz výměr:",I1711=""),"Výkaz výměr:","")</f>
        <v>Výkaz výměr:</v>
      </c>
      <c r="I1712" s="51" t="s">
        <v>881</v>
      </c>
      <c r="J1712" s="52"/>
      <c r="K1712" s="53"/>
      <c r="L1712" s="54"/>
      <c r="M1712" s="55"/>
      <c r="N1712" s="56"/>
      <c r="O1712" s="57"/>
      <c r="P1712" s="58"/>
      <c r="Q1712" s="56"/>
      <c r="R1712" s="56"/>
      <c r="S1712" s="56"/>
      <c r="T1712" s="59" t="s">
        <v>3</v>
      </c>
      <c r="U1712" s="56"/>
      <c r="V1712" s="56"/>
      <c r="W1712" s="60"/>
    </row>
    <row r="1713" spans="6:25" s="47" customFormat="1" ht="10.5" outlineLevel="3" x14ac:dyDescent="0.25">
      <c r="F1713" s="48"/>
      <c r="G1713" s="49"/>
      <c r="H1713" s="50" t="str">
        <f>IF(AND(H1712&lt;&gt;"Výkaz výměr:",I1712=""),"Výkaz výměr:","")</f>
        <v/>
      </c>
      <c r="I1713" s="51" t="s">
        <v>866</v>
      </c>
      <c r="J1713" s="52"/>
      <c r="K1713" s="53"/>
      <c r="L1713" s="54"/>
      <c r="M1713" s="55">
        <v>568.88</v>
      </c>
      <c r="N1713" s="56"/>
      <c r="O1713" s="57"/>
      <c r="P1713" s="58"/>
      <c r="Q1713" s="56"/>
      <c r="R1713" s="56"/>
      <c r="S1713" s="56"/>
      <c r="T1713" s="59" t="s">
        <v>3</v>
      </c>
      <c r="U1713" s="56"/>
      <c r="V1713" s="56"/>
      <c r="W1713" s="60"/>
    </row>
    <row r="1714" spans="6:25" s="47" customFormat="1" ht="10.5" outlineLevel="3" x14ac:dyDescent="0.25">
      <c r="F1714" s="48"/>
      <c r="G1714" s="49"/>
      <c r="H1714" s="50" t="str">
        <f>IF(AND(H1713&lt;&gt;"Výkaz výměr:",I1713=""),"Výkaz výměr:","")</f>
        <v/>
      </c>
      <c r="I1714" s="51" t="s">
        <v>1133</v>
      </c>
      <c r="J1714" s="52"/>
      <c r="K1714" s="53"/>
      <c r="L1714" s="54"/>
      <c r="M1714" s="55">
        <v>-88.56</v>
      </c>
      <c r="N1714" s="56"/>
      <c r="O1714" s="57"/>
      <c r="P1714" s="58"/>
      <c r="Q1714" s="56"/>
      <c r="R1714" s="56"/>
      <c r="S1714" s="56"/>
      <c r="T1714" s="59" t="s">
        <v>3</v>
      </c>
      <c r="U1714" s="56"/>
      <c r="V1714" s="56"/>
      <c r="W1714" s="60"/>
    </row>
    <row r="1715" spans="6:25" s="38" customFormat="1" ht="12" outlineLevel="2" x14ac:dyDescent="0.3">
      <c r="F1715" s="30">
        <v>267</v>
      </c>
      <c r="G1715" s="31" t="s">
        <v>0</v>
      </c>
      <c r="H1715" s="32" t="s">
        <v>170</v>
      </c>
      <c r="I1715" s="33" t="s">
        <v>537</v>
      </c>
      <c r="J1715" s="31" t="s">
        <v>13</v>
      </c>
      <c r="K1715" s="34">
        <v>31.08</v>
      </c>
      <c r="L1715" s="35">
        <v>0</v>
      </c>
      <c r="M1715" s="34">
        <v>31.08</v>
      </c>
      <c r="N1715" s="36">
        <v>4653</v>
      </c>
      <c r="O1715" s="37">
        <f>M1715*N1715</f>
        <v>144615.24</v>
      </c>
      <c r="P1715" s="37">
        <v>0.13500000000000001</v>
      </c>
      <c r="Q1715" s="37">
        <f>M1715*P1715</f>
        <v>4.1958000000000002</v>
      </c>
      <c r="R1715" s="37"/>
      <c r="S1715" s="37">
        <f>M1715*R1715</f>
        <v>0</v>
      </c>
      <c r="T1715" s="37">
        <v>21</v>
      </c>
      <c r="U1715" s="37">
        <f>O1715*T1715/100</f>
        <v>30369.200400000002</v>
      </c>
      <c r="V1715" s="37">
        <f>U1715+O1715</f>
        <v>174984.44039999999</v>
      </c>
      <c r="W1715" s="37" t="s">
        <v>1399</v>
      </c>
      <c r="X1715" s="37"/>
      <c r="Y1715" s="37">
        <v>1</v>
      </c>
    </row>
    <row r="1716" spans="6:25" s="38" customFormat="1" ht="12" outlineLevel="2" x14ac:dyDescent="0.3">
      <c r="F1716" s="39"/>
      <c r="G1716" s="40"/>
      <c r="H1716" s="191" t="s">
        <v>230</v>
      </c>
      <c r="I1716" s="203"/>
      <c r="J1716" s="203"/>
      <c r="K1716" s="203"/>
      <c r="L1716" s="203"/>
      <c r="M1716" s="203"/>
      <c r="N1716" s="203"/>
      <c r="O1716" s="203"/>
      <c r="P1716" s="42"/>
      <c r="Q1716" s="43"/>
      <c r="R1716" s="42"/>
      <c r="S1716" s="43"/>
      <c r="T1716" s="44"/>
      <c r="U1716" s="44"/>
      <c r="V1716" s="44"/>
      <c r="W1716" s="45"/>
    </row>
    <row r="1717" spans="6:25" s="38" customFormat="1" ht="6" customHeight="1" outlineLevel="2" x14ac:dyDescent="0.3">
      <c r="F1717" s="39"/>
      <c r="G1717" s="40"/>
      <c r="H1717" s="41"/>
      <c r="I1717" s="46"/>
      <c r="J1717" s="46"/>
      <c r="K1717" s="46"/>
      <c r="L1717" s="46"/>
      <c r="M1717" s="46"/>
      <c r="N1717" s="46"/>
      <c r="O1717" s="46"/>
      <c r="P1717" s="42"/>
      <c r="Q1717" s="43"/>
      <c r="R1717" s="42"/>
      <c r="S1717" s="43"/>
      <c r="T1717" s="44"/>
      <c r="U1717" s="44"/>
      <c r="V1717" s="44"/>
      <c r="W1717" s="45"/>
    </row>
    <row r="1718" spans="6:25" s="47" customFormat="1" ht="10.5" outlineLevel="3" x14ac:dyDescent="0.25">
      <c r="F1718" s="48"/>
      <c r="G1718" s="49"/>
      <c r="H1718" s="50" t="str">
        <f>IF(AND(H1717&lt;&gt;"Výkaz výměr:",I1717=""),"Výkaz výměr:","")</f>
        <v>Výkaz výměr:</v>
      </c>
      <c r="I1718" s="51" t="s">
        <v>551</v>
      </c>
      <c r="J1718" s="52"/>
      <c r="K1718" s="53"/>
      <c r="L1718" s="54"/>
      <c r="M1718" s="55"/>
      <c r="N1718" s="56"/>
      <c r="O1718" s="57"/>
      <c r="P1718" s="58"/>
      <c r="Q1718" s="56"/>
      <c r="R1718" s="56"/>
      <c r="S1718" s="56"/>
      <c r="T1718" s="59" t="s">
        <v>3</v>
      </c>
      <c r="U1718" s="56"/>
      <c r="V1718" s="56"/>
      <c r="W1718" s="60"/>
    </row>
    <row r="1719" spans="6:25" s="47" customFormat="1" ht="10.5" outlineLevel="3" x14ac:dyDescent="0.25">
      <c r="F1719" s="48"/>
      <c r="G1719" s="49"/>
      <c r="H1719" s="50" t="str">
        <f>IF(AND(H1718&lt;&gt;"Výkaz výměr:",I1718=""),"Výkaz výměr:","")</f>
        <v/>
      </c>
      <c r="I1719" s="51" t="s">
        <v>781</v>
      </c>
      <c r="J1719" s="52"/>
      <c r="K1719" s="53"/>
      <c r="L1719" s="54"/>
      <c r="M1719" s="55">
        <v>31.08</v>
      </c>
      <c r="N1719" s="56"/>
      <c r="O1719" s="57"/>
      <c r="P1719" s="58"/>
      <c r="Q1719" s="56"/>
      <c r="R1719" s="56"/>
      <c r="S1719" s="56"/>
      <c r="T1719" s="59" t="s">
        <v>3</v>
      </c>
      <c r="U1719" s="56"/>
      <c r="V1719" s="56"/>
      <c r="W1719" s="60"/>
    </row>
    <row r="1720" spans="6:25" s="38" customFormat="1" ht="12" outlineLevel="2" x14ac:dyDescent="0.3">
      <c r="F1720" s="30">
        <v>268</v>
      </c>
      <c r="G1720" s="31" t="s">
        <v>0</v>
      </c>
      <c r="H1720" s="32" t="s">
        <v>167</v>
      </c>
      <c r="I1720" s="33" t="s">
        <v>1039</v>
      </c>
      <c r="J1720" s="31" t="s">
        <v>13</v>
      </c>
      <c r="K1720" s="34">
        <v>20.432000000000002</v>
      </c>
      <c r="L1720" s="35">
        <v>0</v>
      </c>
      <c r="M1720" s="34">
        <v>20.432000000000002</v>
      </c>
      <c r="N1720" s="36">
        <v>365</v>
      </c>
      <c r="O1720" s="37">
        <f>M1720*N1720</f>
        <v>7457.6800000000012</v>
      </c>
      <c r="P1720" s="37">
        <v>0.13150000000000001</v>
      </c>
      <c r="Q1720" s="37">
        <f>M1720*P1720</f>
        <v>2.6868080000000005</v>
      </c>
      <c r="R1720" s="37"/>
      <c r="S1720" s="37">
        <f>M1720*R1720</f>
        <v>0</v>
      </c>
      <c r="T1720" s="37">
        <v>21</v>
      </c>
      <c r="U1720" s="37">
        <f>O1720*T1720/100</f>
        <v>1566.1128000000003</v>
      </c>
      <c r="V1720" s="37">
        <f>U1720+O1720</f>
        <v>9023.7928000000011</v>
      </c>
      <c r="W1720" s="37" t="s">
        <v>1398</v>
      </c>
      <c r="X1720" s="37"/>
      <c r="Y1720" s="37">
        <v>1</v>
      </c>
    </row>
    <row r="1721" spans="6:25" s="38" customFormat="1" ht="12" outlineLevel="2" x14ac:dyDescent="0.3">
      <c r="F1721" s="39"/>
      <c r="G1721" s="40"/>
      <c r="H1721" s="191" t="s">
        <v>230</v>
      </c>
      <c r="I1721" s="203"/>
      <c r="J1721" s="203"/>
      <c r="K1721" s="203"/>
      <c r="L1721" s="203"/>
      <c r="M1721" s="203"/>
      <c r="N1721" s="203"/>
      <c r="O1721" s="203"/>
      <c r="P1721" s="42"/>
      <c r="Q1721" s="43"/>
      <c r="R1721" s="42"/>
      <c r="S1721" s="43"/>
      <c r="T1721" s="44"/>
      <c r="U1721" s="44"/>
      <c r="V1721" s="44"/>
      <c r="W1721" s="45"/>
    </row>
    <row r="1722" spans="6:25" s="38" customFormat="1" ht="6" customHeight="1" outlineLevel="2" x14ac:dyDescent="0.3">
      <c r="F1722" s="39"/>
      <c r="G1722" s="40"/>
      <c r="H1722" s="41"/>
      <c r="I1722" s="46"/>
      <c r="J1722" s="46"/>
      <c r="K1722" s="46"/>
      <c r="L1722" s="46"/>
      <c r="M1722" s="46"/>
      <c r="N1722" s="46"/>
      <c r="O1722" s="46"/>
      <c r="P1722" s="42"/>
      <c r="Q1722" s="43"/>
      <c r="R1722" s="42"/>
      <c r="S1722" s="43"/>
      <c r="T1722" s="44"/>
      <c r="U1722" s="44"/>
      <c r="V1722" s="44"/>
      <c r="W1722" s="45"/>
    </row>
    <row r="1723" spans="6:25" s="47" customFormat="1" ht="10.5" outlineLevel="3" x14ac:dyDescent="0.25">
      <c r="F1723" s="48"/>
      <c r="G1723" s="49"/>
      <c r="H1723" s="50" t="str">
        <f>IF(AND(H1722&lt;&gt;"Výkaz výměr:",I1722=""),"Výkaz výměr:","")</f>
        <v>Výkaz výměr:</v>
      </c>
      <c r="I1723" s="51" t="s">
        <v>1000</v>
      </c>
      <c r="J1723" s="52"/>
      <c r="K1723" s="53"/>
      <c r="L1723" s="54"/>
      <c r="M1723" s="55"/>
      <c r="N1723" s="56"/>
      <c r="O1723" s="57"/>
      <c r="P1723" s="58"/>
      <c r="Q1723" s="56"/>
      <c r="R1723" s="56"/>
      <c r="S1723" s="56"/>
      <c r="T1723" s="59" t="s">
        <v>3</v>
      </c>
      <c r="U1723" s="56"/>
      <c r="V1723" s="56"/>
      <c r="W1723" s="60"/>
    </row>
    <row r="1724" spans="6:25" s="47" customFormat="1" ht="10.5" outlineLevel="3" x14ac:dyDescent="0.25">
      <c r="F1724" s="48"/>
      <c r="G1724" s="49"/>
      <c r="H1724" s="50" t="str">
        <f>IF(AND(H1723&lt;&gt;"Výkaz výměr:",I1723=""),"Výkaz výměr:","")</f>
        <v/>
      </c>
      <c r="I1724" s="51" t="s">
        <v>840</v>
      </c>
      <c r="J1724" s="52"/>
      <c r="K1724" s="53"/>
      <c r="L1724" s="54"/>
      <c r="M1724" s="55">
        <v>21.632000000000001</v>
      </c>
      <c r="N1724" s="56"/>
      <c r="O1724" s="57"/>
      <c r="P1724" s="58"/>
      <c r="Q1724" s="56"/>
      <c r="R1724" s="56"/>
      <c r="S1724" s="56"/>
      <c r="T1724" s="59" t="s">
        <v>3</v>
      </c>
      <c r="U1724" s="56"/>
      <c r="V1724" s="56"/>
      <c r="W1724" s="60"/>
    </row>
    <row r="1725" spans="6:25" s="47" customFormat="1" ht="10.5" outlineLevel="3" x14ac:dyDescent="0.25">
      <c r="F1725" s="48"/>
      <c r="G1725" s="49"/>
      <c r="H1725" s="50" t="str">
        <f>IF(AND(H1724&lt;&gt;"Výkaz výměr:",I1724=""),"Výkaz výměr:","")</f>
        <v/>
      </c>
      <c r="I1725" s="51" t="s">
        <v>1086</v>
      </c>
      <c r="J1725" s="52"/>
      <c r="K1725" s="53"/>
      <c r="L1725" s="54"/>
      <c r="M1725" s="55">
        <v>-1.2</v>
      </c>
      <c r="N1725" s="56"/>
      <c r="O1725" s="57"/>
      <c r="P1725" s="58"/>
      <c r="Q1725" s="56"/>
      <c r="R1725" s="56"/>
      <c r="S1725" s="56"/>
      <c r="T1725" s="59" t="s">
        <v>3</v>
      </c>
      <c r="U1725" s="56"/>
      <c r="V1725" s="56"/>
      <c r="W1725" s="60"/>
    </row>
    <row r="1726" spans="6:25" s="38" customFormat="1" ht="12" outlineLevel="2" x14ac:dyDescent="0.3">
      <c r="F1726" s="30">
        <v>269</v>
      </c>
      <c r="G1726" s="31" t="s">
        <v>0</v>
      </c>
      <c r="H1726" s="32" t="s">
        <v>295</v>
      </c>
      <c r="I1726" s="33" t="s">
        <v>1216</v>
      </c>
      <c r="J1726" s="31" t="s">
        <v>13</v>
      </c>
      <c r="K1726" s="34">
        <v>10.299999999999997</v>
      </c>
      <c r="L1726" s="35">
        <v>0</v>
      </c>
      <c r="M1726" s="34">
        <v>10.299999999999997</v>
      </c>
      <c r="N1726" s="36">
        <v>252</v>
      </c>
      <c r="O1726" s="37">
        <f>M1726*N1726</f>
        <v>2595.5999999999995</v>
      </c>
      <c r="P1726" s="37">
        <v>7.3899999999999993E-2</v>
      </c>
      <c r="Q1726" s="37">
        <f>M1726*P1726</f>
        <v>0.76116999999999968</v>
      </c>
      <c r="R1726" s="37"/>
      <c r="S1726" s="37">
        <f>M1726*R1726</f>
        <v>0</v>
      </c>
      <c r="T1726" s="37">
        <v>21</v>
      </c>
      <c r="U1726" s="37">
        <f>O1726*T1726/100</f>
        <v>545.07599999999991</v>
      </c>
      <c r="V1726" s="37">
        <f>U1726+O1726</f>
        <v>3140.6759999999995</v>
      </c>
      <c r="W1726" s="37" t="s">
        <v>1391</v>
      </c>
      <c r="X1726" s="37"/>
      <c r="Y1726" s="37">
        <v>1</v>
      </c>
    </row>
    <row r="1727" spans="6:25" s="38" customFormat="1" ht="12" outlineLevel="2" x14ac:dyDescent="0.3">
      <c r="F1727" s="39"/>
      <c r="G1727" s="40"/>
      <c r="H1727" s="191" t="s">
        <v>230</v>
      </c>
      <c r="I1727" s="203"/>
      <c r="J1727" s="203"/>
      <c r="K1727" s="203"/>
      <c r="L1727" s="203"/>
      <c r="M1727" s="203"/>
      <c r="N1727" s="203"/>
      <c r="O1727" s="203"/>
      <c r="P1727" s="42"/>
      <c r="Q1727" s="43"/>
      <c r="R1727" s="42"/>
      <c r="S1727" s="43"/>
      <c r="T1727" s="44"/>
      <c r="U1727" s="44"/>
      <c r="V1727" s="44"/>
      <c r="W1727" s="45"/>
    </row>
    <row r="1728" spans="6:25" s="38" customFormat="1" ht="6" customHeight="1" outlineLevel="2" x14ac:dyDescent="0.3">
      <c r="F1728" s="39"/>
      <c r="G1728" s="40"/>
      <c r="H1728" s="41"/>
      <c r="I1728" s="46"/>
      <c r="J1728" s="46"/>
      <c r="K1728" s="46"/>
      <c r="L1728" s="46"/>
      <c r="M1728" s="46"/>
      <c r="N1728" s="46"/>
      <c r="O1728" s="46"/>
      <c r="P1728" s="42"/>
      <c r="Q1728" s="43"/>
      <c r="R1728" s="42"/>
      <c r="S1728" s="43"/>
      <c r="T1728" s="44"/>
      <c r="U1728" s="44"/>
      <c r="V1728" s="44"/>
      <c r="W1728" s="45"/>
    </row>
    <row r="1729" spans="6:25" s="47" customFormat="1" ht="10.5" outlineLevel="3" x14ac:dyDescent="0.25">
      <c r="F1729" s="48"/>
      <c r="G1729" s="49"/>
      <c r="H1729" s="50" t="str">
        <f t="shared" ref="H1729:H1736" si="25">IF(AND(H1728&lt;&gt;"Výkaz výměr:",I1728=""),"Výkaz výměr:","")</f>
        <v>Výkaz výměr:</v>
      </c>
      <c r="I1729" s="51" t="s">
        <v>733</v>
      </c>
      <c r="J1729" s="52"/>
      <c r="K1729" s="53"/>
      <c r="L1729" s="54"/>
      <c r="M1729" s="55"/>
      <c r="N1729" s="56"/>
      <c r="O1729" s="57"/>
      <c r="P1729" s="58"/>
      <c r="Q1729" s="56"/>
      <c r="R1729" s="56"/>
      <c r="S1729" s="56"/>
      <c r="T1729" s="59" t="s">
        <v>3</v>
      </c>
      <c r="U1729" s="56"/>
      <c r="V1729" s="56"/>
      <c r="W1729" s="60"/>
    </row>
    <row r="1730" spans="6:25" s="47" customFormat="1" ht="10.5" outlineLevel="3" x14ac:dyDescent="0.25">
      <c r="F1730" s="48"/>
      <c r="G1730" s="49"/>
      <c r="H1730" s="50" t="str">
        <f t="shared" si="25"/>
        <v/>
      </c>
      <c r="I1730" s="51" t="s">
        <v>383</v>
      </c>
      <c r="J1730" s="52"/>
      <c r="K1730" s="53"/>
      <c r="L1730" s="54"/>
      <c r="M1730" s="55"/>
      <c r="N1730" s="56"/>
      <c r="O1730" s="57"/>
      <c r="P1730" s="58"/>
      <c r="Q1730" s="56"/>
      <c r="R1730" s="56"/>
      <c r="S1730" s="56"/>
      <c r="T1730" s="59" t="s">
        <v>3</v>
      </c>
      <c r="U1730" s="56"/>
      <c r="V1730" s="56"/>
      <c r="W1730" s="60"/>
    </row>
    <row r="1731" spans="6:25" s="47" customFormat="1" ht="10.5" outlineLevel="3" x14ac:dyDescent="0.25">
      <c r="F1731" s="48"/>
      <c r="G1731" s="49"/>
      <c r="H1731" s="50" t="str">
        <f t="shared" si="25"/>
        <v/>
      </c>
      <c r="I1731" s="51" t="s">
        <v>451</v>
      </c>
      <c r="J1731" s="52"/>
      <c r="K1731" s="53"/>
      <c r="L1731" s="54"/>
      <c r="M1731" s="55"/>
      <c r="N1731" s="56"/>
      <c r="O1731" s="57"/>
      <c r="P1731" s="58"/>
      <c r="Q1731" s="56"/>
      <c r="R1731" s="56"/>
      <c r="S1731" s="56"/>
      <c r="T1731" s="59" t="s">
        <v>3</v>
      </c>
      <c r="U1731" s="56"/>
      <c r="V1731" s="56"/>
      <c r="W1731" s="60"/>
    </row>
    <row r="1732" spans="6:25" s="47" customFormat="1" ht="10.5" outlineLevel="3" x14ac:dyDescent="0.25">
      <c r="F1732" s="48"/>
      <c r="G1732" s="49"/>
      <c r="H1732" s="50" t="str">
        <f t="shared" si="25"/>
        <v/>
      </c>
      <c r="I1732" s="51" t="s">
        <v>236</v>
      </c>
      <c r="J1732" s="52"/>
      <c r="K1732" s="53"/>
      <c r="L1732" s="54"/>
      <c r="M1732" s="55"/>
      <c r="N1732" s="56"/>
      <c r="O1732" s="57"/>
      <c r="P1732" s="58"/>
      <c r="Q1732" s="56"/>
      <c r="R1732" s="56"/>
      <c r="S1732" s="56"/>
      <c r="T1732" s="59" t="s">
        <v>3</v>
      </c>
      <c r="U1732" s="56"/>
      <c r="V1732" s="56"/>
      <c r="W1732" s="60"/>
    </row>
    <row r="1733" spans="6:25" s="47" customFormat="1" ht="10.5" outlineLevel="3" x14ac:dyDescent="0.25">
      <c r="F1733" s="48"/>
      <c r="G1733" s="49"/>
      <c r="H1733" s="50" t="str">
        <f t="shared" si="25"/>
        <v/>
      </c>
      <c r="I1733" s="51" t="s">
        <v>975</v>
      </c>
      <c r="J1733" s="52"/>
      <c r="K1733" s="53"/>
      <c r="L1733" s="54"/>
      <c r="M1733" s="55"/>
      <c r="N1733" s="56"/>
      <c r="O1733" s="57"/>
      <c r="P1733" s="58"/>
      <c r="Q1733" s="56"/>
      <c r="R1733" s="56"/>
      <c r="S1733" s="56"/>
      <c r="T1733" s="59" t="s">
        <v>3</v>
      </c>
      <c r="U1733" s="56"/>
      <c r="V1733" s="56"/>
      <c r="W1733" s="60"/>
    </row>
    <row r="1734" spans="6:25" s="47" customFormat="1" ht="10.5" outlineLevel="3" x14ac:dyDescent="0.25">
      <c r="F1734" s="48"/>
      <c r="G1734" s="49"/>
      <c r="H1734" s="50" t="str">
        <f t="shared" si="25"/>
        <v/>
      </c>
      <c r="I1734" s="51" t="s">
        <v>27</v>
      </c>
      <c r="J1734" s="52"/>
      <c r="K1734" s="53"/>
      <c r="L1734" s="54"/>
      <c r="M1734" s="55"/>
      <c r="N1734" s="56"/>
      <c r="O1734" s="57"/>
      <c r="P1734" s="58"/>
      <c r="Q1734" s="56"/>
      <c r="R1734" s="56"/>
      <c r="S1734" s="56"/>
      <c r="T1734" s="59" t="s">
        <v>3</v>
      </c>
      <c r="U1734" s="56"/>
      <c r="V1734" s="56"/>
      <c r="W1734" s="60"/>
    </row>
    <row r="1735" spans="6:25" s="47" customFormat="1" ht="10.5" outlineLevel="3" x14ac:dyDescent="0.25">
      <c r="F1735" s="48"/>
      <c r="G1735" s="49"/>
      <c r="H1735" s="50" t="str">
        <f t="shared" si="25"/>
        <v/>
      </c>
      <c r="I1735" s="51" t="s">
        <v>724</v>
      </c>
      <c r="J1735" s="52"/>
      <c r="K1735" s="53"/>
      <c r="L1735" s="54"/>
      <c r="M1735" s="55">
        <v>92.7</v>
      </c>
      <c r="N1735" s="56"/>
      <c r="O1735" s="57"/>
      <c r="P1735" s="58"/>
      <c r="Q1735" s="56"/>
      <c r="R1735" s="56"/>
      <c r="S1735" s="56"/>
      <c r="T1735" s="59" t="s">
        <v>3</v>
      </c>
      <c r="U1735" s="56"/>
      <c r="V1735" s="56"/>
      <c r="W1735" s="60"/>
    </row>
    <row r="1736" spans="6:25" s="47" customFormat="1" ht="10.5" outlineLevel="3" x14ac:dyDescent="0.25">
      <c r="F1736" s="48"/>
      <c r="G1736" s="49"/>
      <c r="H1736" s="50" t="str">
        <f t="shared" si="25"/>
        <v/>
      </c>
      <c r="I1736" s="51" t="s">
        <v>1130</v>
      </c>
      <c r="J1736" s="52"/>
      <c r="K1736" s="53"/>
      <c r="L1736" s="54"/>
      <c r="M1736" s="55">
        <v>-82.4</v>
      </c>
      <c r="N1736" s="56"/>
      <c r="O1736" s="57"/>
      <c r="P1736" s="58"/>
      <c r="Q1736" s="56"/>
      <c r="R1736" s="56"/>
      <c r="S1736" s="56"/>
      <c r="T1736" s="59" t="s">
        <v>3</v>
      </c>
      <c r="U1736" s="56"/>
      <c r="V1736" s="56"/>
      <c r="W1736" s="60"/>
    </row>
    <row r="1737" spans="6:25" s="38" customFormat="1" ht="12" outlineLevel="2" x14ac:dyDescent="0.3">
      <c r="F1737" s="30">
        <v>270</v>
      </c>
      <c r="G1737" s="31" t="s">
        <v>0</v>
      </c>
      <c r="H1737" s="32" t="s">
        <v>169</v>
      </c>
      <c r="I1737" s="33" t="s">
        <v>1247</v>
      </c>
      <c r="J1737" s="31" t="s">
        <v>13</v>
      </c>
      <c r="K1737" s="34">
        <v>-11.36</v>
      </c>
      <c r="L1737" s="35">
        <v>0</v>
      </c>
      <c r="M1737" s="34">
        <v>-11.36</v>
      </c>
      <c r="N1737" s="36">
        <v>287</v>
      </c>
      <c r="O1737" s="37">
        <f>M1737*N1737</f>
        <v>-3260.3199999999997</v>
      </c>
      <c r="P1737" s="37">
        <v>0.17244999999999999</v>
      </c>
      <c r="Q1737" s="37">
        <f>M1737*P1737</f>
        <v>-1.9590319999999999</v>
      </c>
      <c r="R1737" s="37"/>
      <c r="S1737" s="37">
        <f>M1737*R1737</f>
        <v>0</v>
      </c>
      <c r="T1737" s="37">
        <v>21</v>
      </c>
      <c r="U1737" s="37">
        <f>O1737*T1737/100</f>
        <v>-684.66719999999998</v>
      </c>
      <c r="V1737" s="37">
        <f>U1737+O1737</f>
        <v>-3944.9871999999996</v>
      </c>
      <c r="W1737" s="37" t="s">
        <v>523</v>
      </c>
      <c r="X1737" s="37"/>
      <c r="Y1737" s="37">
        <v>1</v>
      </c>
    </row>
    <row r="1738" spans="6:25" s="38" customFormat="1" ht="12" outlineLevel="2" x14ac:dyDescent="0.3">
      <c r="F1738" s="39"/>
      <c r="G1738" s="40"/>
      <c r="H1738" s="191" t="s">
        <v>230</v>
      </c>
      <c r="I1738" s="203"/>
      <c r="J1738" s="203"/>
      <c r="K1738" s="203"/>
      <c r="L1738" s="203"/>
      <c r="M1738" s="203"/>
      <c r="N1738" s="203"/>
      <c r="O1738" s="203"/>
      <c r="P1738" s="42"/>
      <c r="Q1738" s="43"/>
      <c r="R1738" s="42"/>
      <c r="S1738" s="43"/>
      <c r="T1738" s="44"/>
      <c r="U1738" s="44"/>
      <c r="V1738" s="44"/>
      <c r="W1738" s="45"/>
    </row>
    <row r="1739" spans="6:25" s="38" customFormat="1" ht="6" customHeight="1" outlineLevel="2" x14ac:dyDescent="0.3">
      <c r="F1739" s="39"/>
      <c r="G1739" s="40"/>
      <c r="H1739" s="41"/>
      <c r="I1739" s="46"/>
      <c r="J1739" s="46"/>
      <c r="K1739" s="46"/>
      <c r="L1739" s="46"/>
      <c r="M1739" s="46"/>
      <c r="N1739" s="46"/>
      <c r="O1739" s="46"/>
      <c r="P1739" s="42"/>
      <c r="Q1739" s="43"/>
      <c r="R1739" s="42"/>
      <c r="S1739" s="43"/>
      <c r="T1739" s="44"/>
      <c r="U1739" s="44"/>
      <c r="V1739" s="44"/>
      <c r="W1739" s="45"/>
    </row>
    <row r="1740" spans="6:25" s="47" customFormat="1" ht="10.5" outlineLevel="3" x14ac:dyDescent="0.25">
      <c r="F1740" s="48"/>
      <c r="G1740" s="49"/>
      <c r="H1740" s="50" t="str">
        <f>IF(AND(H1739&lt;&gt;"Výkaz výměr:",I1739=""),"Výkaz výměr:","")</f>
        <v>Výkaz výměr:</v>
      </c>
      <c r="I1740" s="51" t="s">
        <v>728</v>
      </c>
      <c r="J1740" s="52"/>
      <c r="K1740" s="53"/>
      <c r="L1740" s="54"/>
      <c r="M1740" s="55"/>
      <c r="N1740" s="56"/>
      <c r="O1740" s="57"/>
      <c r="P1740" s="58"/>
      <c r="Q1740" s="56"/>
      <c r="R1740" s="56"/>
      <c r="S1740" s="56"/>
      <c r="T1740" s="59" t="s">
        <v>3</v>
      </c>
      <c r="U1740" s="56"/>
      <c r="V1740" s="56"/>
      <c r="W1740" s="60"/>
    </row>
    <row r="1741" spans="6:25" s="47" customFormat="1" ht="10.5" outlineLevel="3" x14ac:dyDescent="0.25">
      <c r="F1741" s="48"/>
      <c r="G1741" s="49"/>
      <c r="H1741" s="50" t="str">
        <f>IF(AND(H1740&lt;&gt;"Výkaz výměr:",I1740=""),"Výkaz výměr:","")</f>
        <v/>
      </c>
      <c r="I1741" s="51" t="s">
        <v>802</v>
      </c>
      <c r="J1741" s="52"/>
      <c r="K1741" s="53"/>
      <c r="L1741" s="54"/>
      <c r="M1741" s="55">
        <v>68.64</v>
      </c>
      <c r="N1741" s="56"/>
      <c r="O1741" s="57"/>
      <c r="P1741" s="58"/>
      <c r="Q1741" s="56"/>
      <c r="R1741" s="56"/>
      <c r="S1741" s="56"/>
      <c r="T1741" s="59" t="s">
        <v>3</v>
      </c>
      <c r="U1741" s="56"/>
      <c r="V1741" s="56"/>
      <c r="W1741" s="60"/>
    </row>
    <row r="1742" spans="6:25" s="47" customFormat="1" ht="10.5" outlineLevel="3" x14ac:dyDescent="0.25">
      <c r="F1742" s="48"/>
      <c r="G1742" s="49"/>
      <c r="H1742" s="50" t="str">
        <f>IF(AND(H1741&lt;&gt;"Výkaz výměr:",I1741=""),"Výkaz výměr:","")</f>
        <v/>
      </c>
      <c r="I1742" s="51" t="s">
        <v>1129</v>
      </c>
      <c r="J1742" s="52"/>
      <c r="K1742" s="53"/>
      <c r="L1742" s="54"/>
      <c r="M1742" s="55">
        <v>-80</v>
      </c>
      <c r="N1742" s="56"/>
      <c r="O1742" s="57"/>
      <c r="P1742" s="58"/>
      <c r="Q1742" s="56"/>
      <c r="R1742" s="56"/>
      <c r="S1742" s="56"/>
      <c r="T1742" s="59" t="s">
        <v>3</v>
      </c>
      <c r="U1742" s="56"/>
      <c r="V1742" s="56"/>
      <c r="W1742" s="60"/>
    </row>
    <row r="1743" spans="6:25" s="38" customFormat="1" ht="12" outlineLevel="2" x14ac:dyDescent="0.3">
      <c r="F1743" s="30">
        <v>271</v>
      </c>
      <c r="G1743" s="31" t="s">
        <v>0</v>
      </c>
      <c r="H1743" s="32" t="s">
        <v>296</v>
      </c>
      <c r="I1743" s="33" t="s">
        <v>1058</v>
      </c>
      <c r="J1743" s="31" t="s">
        <v>1</v>
      </c>
      <c r="K1743" s="34">
        <v>23.97</v>
      </c>
      <c r="L1743" s="35">
        <v>0</v>
      </c>
      <c r="M1743" s="34">
        <v>23.97</v>
      </c>
      <c r="N1743" s="36">
        <v>150</v>
      </c>
      <c r="O1743" s="37">
        <f>M1743*N1743</f>
        <v>3595.5</v>
      </c>
      <c r="P1743" s="37">
        <v>3.3E-4</v>
      </c>
      <c r="Q1743" s="37">
        <f>M1743*P1743</f>
        <v>7.9100999999999998E-3</v>
      </c>
      <c r="R1743" s="37"/>
      <c r="S1743" s="37">
        <f>M1743*R1743</f>
        <v>0</v>
      </c>
      <c r="T1743" s="37">
        <v>21</v>
      </c>
      <c r="U1743" s="37">
        <f>O1743*T1743/100</f>
        <v>755.05499999999995</v>
      </c>
      <c r="V1743" s="37">
        <f>U1743+O1743</f>
        <v>4350.5550000000003</v>
      </c>
      <c r="W1743" s="37"/>
      <c r="X1743" s="37"/>
      <c r="Y1743" s="37">
        <v>1</v>
      </c>
    </row>
    <row r="1744" spans="6:25" s="38" customFormat="1" ht="12" outlineLevel="2" x14ac:dyDescent="0.3">
      <c r="F1744" s="39"/>
      <c r="G1744" s="40"/>
      <c r="H1744" s="191" t="s">
        <v>230</v>
      </c>
      <c r="I1744" s="203"/>
      <c r="J1744" s="203"/>
      <c r="K1744" s="203"/>
      <c r="L1744" s="203"/>
      <c r="M1744" s="203"/>
      <c r="N1744" s="203"/>
      <c r="O1744" s="203"/>
      <c r="P1744" s="42"/>
      <c r="Q1744" s="43"/>
      <c r="R1744" s="42"/>
      <c r="S1744" s="43"/>
      <c r="T1744" s="44"/>
      <c r="U1744" s="44"/>
      <c r="V1744" s="44"/>
      <c r="W1744" s="45"/>
    </row>
    <row r="1745" spans="6:25" s="38" customFormat="1" ht="6" customHeight="1" outlineLevel="2" x14ac:dyDescent="0.3">
      <c r="F1745" s="39"/>
      <c r="G1745" s="40"/>
      <c r="H1745" s="41"/>
      <c r="I1745" s="46"/>
      <c r="J1745" s="46"/>
      <c r="K1745" s="46"/>
      <c r="L1745" s="46"/>
      <c r="M1745" s="46"/>
      <c r="N1745" s="46"/>
      <c r="O1745" s="46"/>
      <c r="P1745" s="42"/>
      <c r="Q1745" s="43"/>
      <c r="R1745" s="42"/>
      <c r="S1745" s="43"/>
      <c r="T1745" s="44"/>
      <c r="U1745" s="44"/>
      <c r="V1745" s="44"/>
      <c r="W1745" s="45"/>
    </row>
    <row r="1746" spans="6:25" s="47" customFormat="1" ht="10.5" outlineLevel="3" x14ac:dyDescent="0.25">
      <c r="F1746" s="48"/>
      <c r="G1746" s="49"/>
      <c r="H1746" s="50" t="str">
        <f>IF(AND(H1745&lt;&gt;"Výkaz výměr:",I1745=""),"Výkaz výměr:","")</f>
        <v>Výkaz výměr:</v>
      </c>
      <c r="I1746" s="51" t="s">
        <v>1314</v>
      </c>
      <c r="J1746" s="52"/>
      <c r="K1746" s="53"/>
      <c r="L1746" s="54"/>
      <c r="M1746" s="55"/>
      <c r="N1746" s="56"/>
      <c r="O1746" s="57"/>
      <c r="P1746" s="58"/>
      <c r="Q1746" s="56"/>
      <c r="R1746" s="56"/>
      <c r="S1746" s="56"/>
      <c r="T1746" s="59" t="s">
        <v>3</v>
      </c>
      <c r="U1746" s="56"/>
      <c r="V1746" s="56"/>
      <c r="W1746" s="60"/>
    </row>
    <row r="1747" spans="6:25" s="47" customFormat="1" ht="10.5" outlineLevel="3" x14ac:dyDescent="0.25">
      <c r="F1747" s="48"/>
      <c r="G1747" s="49"/>
      <c r="H1747" s="50" t="str">
        <f>IF(AND(H1746&lt;&gt;"Výkaz výměr:",I1746=""),"Výkaz výměr:","")</f>
        <v/>
      </c>
      <c r="I1747" s="51" t="s">
        <v>776</v>
      </c>
      <c r="J1747" s="52"/>
      <c r="K1747" s="53"/>
      <c r="L1747" s="54"/>
      <c r="M1747" s="55">
        <v>28.39</v>
      </c>
      <c r="N1747" s="56"/>
      <c r="O1747" s="57"/>
      <c r="P1747" s="58"/>
      <c r="Q1747" s="56"/>
      <c r="R1747" s="56"/>
      <c r="S1747" s="56"/>
      <c r="T1747" s="59" t="s">
        <v>3</v>
      </c>
      <c r="U1747" s="56"/>
      <c r="V1747" s="56"/>
      <c r="W1747" s="60"/>
    </row>
    <row r="1748" spans="6:25" s="47" customFormat="1" ht="10.5" outlineLevel="3" x14ac:dyDescent="0.25">
      <c r="F1748" s="48"/>
      <c r="G1748" s="49"/>
      <c r="H1748" s="50" t="str">
        <f>IF(AND(H1747&lt;&gt;"Výkaz výměr:",I1747=""),"Výkaz výměr:","")</f>
        <v/>
      </c>
      <c r="I1748" s="51" t="s">
        <v>1094</v>
      </c>
      <c r="J1748" s="52"/>
      <c r="K1748" s="53"/>
      <c r="L1748" s="54"/>
      <c r="M1748" s="55">
        <v>-4.42</v>
      </c>
      <c r="N1748" s="56"/>
      <c r="O1748" s="57"/>
      <c r="P1748" s="58"/>
      <c r="Q1748" s="56"/>
      <c r="R1748" s="56"/>
      <c r="S1748" s="56"/>
      <c r="T1748" s="59" t="s">
        <v>3</v>
      </c>
      <c r="U1748" s="56"/>
      <c r="V1748" s="56"/>
      <c r="W1748" s="60"/>
    </row>
    <row r="1749" spans="6:25" s="38" customFormat="1" ht="12" outlineLevel="2" x14ac:dyDescent="0.3">
      <c r="F1749" s="30">
        <v>272</v>
      </c>
      <c r="G1749" s="31" t="s">
        <v>0</v>
      </c>
      <c r="H1749" s="32" t="s">
        <v>297</v>
      </c>
      <c r="I1749" s="33" t="s">
        <v>1059</v>
      </c>
      <c r="J1749" s="31" t="s">
        <v>1</v>
      </c>
      <c r="K1749" s="34">
        <v>4.6349999999999998</v>
      </c>
      <c r="L1749" s="35">
        <v>0</v>
      </c>
      <c r="M1749" s="34">
        <v>4.6349999999999998</v>
      </c>
      <c r="N1749" s="36">
        <v>200</v>
      </c>
      <c r="O1749" s="37">
        <f>M1749*N1749</f>
        <v>927</v>
      </c>
      <c r="P1749" s="37">
        <v>3.6000000000000002E-4</v>
      </c>
      <c r="Q1749" s="37">
        <f>M1749*P1749</f>
        <v>1.6686000000000001E-3</v>
      </c>
      <c r="R1749" s="37"/>
      <c r="S1749" s="37">
        <f>M1749*R1749</f>
        <v>0</v>
      </c>
      <c r="T1749" s="37">
        <v>21</v>
      </c>
      <c r="U1749" s="37">
        <f>O1749*T1749/100</f>
        <v>194.67</v>
      </c>
      <c r="V1749" s="37">
        <f>U1749+O1749</f>
        <v>1121.67</v>
      </c>
      <c r="W1749" s="37"/>
      <c r="X1749" s="37"/>
      <c r="Y1749" s="37">
        <v>1</v>
      </c>
    </row>
    <row r="1750" spans="6:25" s="38" customFormat="1" ht="12" outlineLevel="2" x14ac:dyDescent="0.3">
      <c r="F1750" s="39"/>
      <c r="G1750" s="40"/>
      <c r="H1750" s="191" t="s">
        <v>230</v>
      </c>
      <c r="I1750" s="203"/>
      <c r="J1750" s="203"/>
      <c r="K1750" s="203"/>
      <c r="L1750" s="203"/>
      <c r="M1750" s="203"/>
      <c r="N1750" s="203"/>
      <c r="O1750" s="203"/>
      <c r="P1750" s="42"/>
      <c r="Q1750" s="43"/>
      <c r="R1750" s="42"/>
      <c r="S1750" s="43"/>
      <c r="T1750" s="44"/>
      <c r="U1750" s="44"/>
      <c r="V1750" s="44"/>
      <c r="W1750" s="45"/>
    </row>
    <row r="1751" spans="6:25" s="38" customFormat="1" ht="6" customHeight="1" outlineLevel="2" x14ac:dyDescent="0.3">
      <c r="F1751" s="39"/>
      <c r="G1751" s="40"/>
      <c r="H1751" s="41"/>
      <c r="I1751" s="46"/>
      <c r="J1751" s="46"/>
      <c r="K1751" s="46"/>
      <c r="L1751" s="46"/>
      <c r="M1751" s="46"/>
      <c r="N1751" s="46"/>
      <c r="O1751" s="46"/>
      <c r="P1751" s="42"/>
      <c r="Q1751" s="43"/>
      <c r="R1751" s="42"/>
      <c r="S1751" s="43"/>
      <c r="T1751" s="44"/>
      <c r="U1751" s="44"/>
      <c r="V1751" s="44"/>
      <c r="W1751" s="45"/>
    </row>
    <row r="1752" spans="6:25" s="47" customFormat="1" ht="10.5" outlineLevel="3" x14ac:dyDescent="0.25">
      <c r="F1752" s="48"/>
      <c r="G1752" s="49"/>
      <c r="H1752" s="50" t="str">
        <f>IF(AND(H1751&lt;&gt;"Výkaz výměr:",I1751=""),"Výkaz výměr:","")</f>
        <v>Výkaz výměr:</v>
      </c>
      <c r="I1752" s="51" t="s">
        <v>1311</v>
      </c>
      <c r="J1752" s="52"/>
      <c r="K1752" s="53"/>
      <c r="L1752" s="54"/>
      <c r="M1752" s="55"/>
      <c r="N1752" s="56"/>
      <c r="O1752" s="57"/>
      <c r="P1752" s="58"/>
      <c r="Q1752" s="56"/>
      <c r="R1752" s="56"/>
      <c r="S1752" s="56"/>
      <c r="T1752" s="59" t="s">
        <v>3</v>
      </c>
      <c r="U1752" s="56"/>
      <c r="V1752" s="56"/>
      <c r="W1752" s="60"/>
    </row>
    <row r="1753" spans="6:25" s="47" customFormat="1" ht="10.5" outlineLevel="3" x14ac:dyDescent="0.25">
      <c r="F1753" s="48"/>
      <c r="G1753" s="49"/>
      <c r="H1753" s="50" t="str">
        <f>IF(AND(H1752&lt;&gt;"Výkaz výměr:",I1752=""),"Výkaz výměr:","")</f>
        <v/>
      </c>
      <c r="I1753" s="51" t="s">
        <v>1266</v>
      </c>
      <c r="J1753" s="52"/>
      <c r="K1753" s="53"/>
      <c r="L1753" s="54"/>
      <c r="M1753" s="55"/>
      <c r="N1753" s="56"/>
      <c r="O1753" s="57"/>
      <c r="P1753" s="58"/>
      <c r="Q1753" s="56"/>
      <c r="R1753" s="56"/>
      <c r="S1753" s="56"/>
      <c r="T1753" s="59" t="s">
        <v>3</v>
      </c>
      <c r="U1753" s="56"/>
      <c r="V1753" s="56"/>
      <c r="W1753" s="60"/>
    </row>
    <row r="1754" spans="6:25" s="47" customFormat="1" ht="10.5" outlineLevel="3" x14ac:dyDescent="0.25">
      <c r="F1754" s="48"/>
      <c r="G1754" s="49"/>
      <c r="H1754" s="50" t="str">
        <f>IF(AND(H1753&lt;&gt;"Výkaz výměr:",I1753=""),"Výkaz výměr:","")</f>
        <v/>
      </c>
      <c r="I1754" s="51" t="s">
        <v>788</v>
      </c>
      <c r="J1754" s="52"/>
      <c r="K1754" s="53"/>
      <c r="L1754" s="54"/>
      <c r="M1754" s="55">
        <v>4.6349999999999998</v>
      </c>
      <c r="N1754" s="56"/>
      <c r="O1754" s="57"/>
      <c r="P1754" s="58"/>
      <c r="Q1754" s="56"/>
      <c r="R1754" s="56"/>
      <c r="S1754" s="56"/>
      <c r="T1754" s="59" t="s">
        <v>3</v>
      </c>
      <c r="U1754" s="56"/>
      <c r="V1754" s="56"/>
      <c r="W1754" s="60"/>
    </row>
    <row r="1755" spans="6:25" s="38" customFormat="1" ht="12" outlineLevel="2" x14ac:dyDescent="0.3">
      <c r="F1755" s="30">
        <v>273</v>
      </c>
      <c r="G1755" s="31" t="s">
        <v>0</v>
      </c>
      <c r="H1755" s="32" t="s">
        <v>168</v>
      </c>
      <c r="I1755" s="33" t="s">
        <v>1040</v>
      </c>
      <c r="J1755" s="31" t="s">
        <v>13</v>
      </c>
      <c r="K1755" s="34">
        <v>25.368000000000002</v>
      </c>
      <c r="L1755" s="35">
        <v>0</v>
      </c>
      <c r="M1755" s="34">
        <v>25.368000000000002</v>
      </c>
      <c r="N1755" s="36">
        <v>424</v>
      </c>
      <c r="O1755" s="37">
        <f>M1755*N1755</f>
        <v>10756.032000000001</v>
      </c>
      <c r="P1755" s="37">
        <v>0.17824000000000001</v>
      </c>
      <c r="Q1755" s="37">
        <f>M1755*P1755</f>
        <v>4.5215923200000008</v>
      </c>
      <c r="R1755" s="37"/>
      <c r="S1755" s="37">
        <f>M1755*R1755</f>
        <v>0</v>
      </c>
      <c r="T1755" s="37">
        <v>21</v>
      </c>
      <c r="U1755" s="37">
        <f>O1755*T1755/100</f>
        <v>2258.7667200000001</v>
      </c>
      <c r="V1755" s="37">
        <f>U1755+O1755</f>
        <v>13014.798720000001</v>
      </c>
      <c r="W1755" s="37" t="s">
        <v>1398</v>
      </c>
      <c r="X1755" s="37"/>
      <c r="Y1755" s="37">
        <v>1</v>
      </c>
    </row>
    <row r="1756" spans="6:25" s="38" customFormat="1" ht="12" outlineLevel="2" x14ac:dyDescent="0.3">
      <c r="F1756" s="39"/>
      <c r="G1756" s="40"/>
      <c r="H1756" s="191" t="s">
        <v>230</v>
      </c>
      <c r="I1756" s="203"/>
      <c r="J1756" s="203"/>
      <c r="K1756" s="203"/>
      <c r="L1756" s="203"/>
      <c r="M1756" s="203"/>
      <c r="N1756" s="203"/>
      <c r="O1756" s="203"/>
      <c r="P1756" s="42"/>
      <c r="Q1756" s="43"/>
      <c r="R1756" s="42"/>
      <c r="S1756" s="43"/>
      <c r="T1756" s="44"/>
      <c r="U1756" s="44"/>
      <c r="V1756" s="44"/>
      <c r="W1756" s="45"/>
    </row>
    <row r="1757" spans="6:25" s="38" customFormat="1" ht="6" customHeight="1" outlineLevel="2" x14ac:dyDescent="0.3">
      <c r="F1757" s="39"/>
      <c r="G1757" s="40"/>
      <c r="H1757" s="41"/>
      <c r="I1757" s="46"/>
      <c r="J1757" s="46"/>
      <c r="K1757" s="46"/>
      <c r="L1757" s="46"/>
      <c r="M1757" s="46"/>
      <c r="N1757" s="46"/>
      <c r="O1757" s="46"/>
      <c r="P1757" s="42"/>
      <c r="Q1757" s="43"/>
      <c r="R1757" s="42"/>
      <c r="S1757" s="43"/>
      <c r="T1757" s="44"/>
      <c r="U1757" s="44"/>
      <c r="V1757" s="44"/>
      <c r="W1757" s="45"/>
    </row>
    <row r="1758" spans="6:25" s="47" customFormat="1" ht="10.5" outlineLevel="3" x14ac:dyDescent="0.25">
      <c r="F1758" s="48"/>
      <c r="G1758" s="49"/>
      <c r="H1758" s="50" t="str">
        <f>IF(AND(H1757&lt;&gt;"Výkaz výměr:",I1757=""),"Výkaz výměr:","")</f>
        <v>Výkaz výměr:</v>
      </c>
      <c r="I1758" s="51" t="s">
        <v>1001</v>
      </c>
      <c r="J1758" s="52"/>
      <c r="K1758" s="53"/>
      <c r="L1758" s="54"/>
      <c r="M1758" s="55"/>
      <c r="N1758" s="56"/>
      <c r="O1758" s="57"/>
      <c r="P1758" s="58"/>
      <c r="Q1758" s="56"/>
      <c r="R1758" s="56"/>
      <c r="S1758" s="56"/>
      <c r="T1758" s="59" t="s">
        <v>3</v>
      </c>
      <c r="U1758" s="56"/>
      <c r="V1758" s="56"/>
      <c r="W1758" s="60"/>
    </row>
    <row r="1759" spans="6:25" s="47" customFormat="1" ht="10.5" outlineLevel="3" x14ac:dyDescent="0.25">
      <c r="F1759" s="48"/>
      <c r="G1759" s="49"/>
      <c r="H1759" s="50" t="str">
        <f>IF(AND(H1758&lt;&gt;"Výkaz výměr:",I1758=""),"Výkaz výměr:","")</f>
        <v/>
      </c>
      <c r="I1759" s="51" t="s">
        <v>853</v>
      </c>
      <c r="J1759" s="52"/>
      <c r="K1759" s="53"/>
      <c r="L1759" s="54"/>
      <c r="M1759" s="55">
        <v>27.768000000000001</v>
      </c>
      <c r="N1759" s="56"/>
      <c r="O1759" s="57"/>
      <c r="P1759" s="58"/>
      <c r="Q1759" s="56"/>
      <c r="R1759" s="56"/>
      <c r="S1759" s="56"/>
      <c r="T1759" s="59" t="s">
        <v>3</v>
      </c>
      <c r="U1759" s="56"/>
      <c r="V1759" s="56"/>
      <c r="W1759" s="60"/>
    </row>
    <row r="1760" spans="6:25" s="47" customFormat="1" ht="10.5" outlineLevel="3" x14ac:dyDescent="0.25">
      <c r="F1760" s="48"/>
      <c r="G1760" s="49"/>
      <c r="H1760" s="50" t="str">
        <f>IF(AND(H1759&lt;&gt;"Výkaz výměr:",I1759=""),"Výkaz výměr:","")</f>
        <v/>
      </c>
      <c r="I1760" s="51" t="s">
        <v>1088</v>
      </c>
      <c r="J1760" s="52"/>
      <c r="K1760" s="53"/>
      <c r="L1760" s="54"/>
      <c r="M1760" s="55">
        <v>-2.4</v>
      </c>
      <c r="N1760" s="56"/>
      <c r="O1760" s="57"/>
      <c r="P1760" s="58"/>
      <c r="Q1760" s="56"/>
      <c r="R1760" s="56"/>
      <c r="S1760" s="56"/>
      <c r="T1760" s="59" t="s">
        <v>3</v>
      </c>
      <c r="U1760" s="56"/>
      <c r="V1760" s="56"/>
      <c r="W1760" s="60"/>
    </row>
    <row r="1761" spans="6:25" s="38" customFormat="1" ht="12" outlineLevel="2" x14ac:dyDescent="0.3">
      <c r="F1761" s="30">
        <v>274</v>
      </c>
      <c r="G1761" s="31" t="s">
        <v>0</v>
      </c>
      <c r="H1761" s="32" t="s">
        <v>293</v>
      </c>
      <c r="I1761" s="33" t="s">
        <v>1344</v>
      </c>
      <c r="J1761" s="31" t="s">
        <v>13</v>
      </c>
      <c r="K1761" s="34">
        <v>0.6</v>
      </c>
      <c r="L1761" s="35">
        <v>0</v>
      </c>
      <c r="M1761" s="34">
        <v>0.6</v>
      </c>
      <c r="N1761" s="36">
        <v>1680</v>
      </c>
      <c r="O1761" s="37">
        <f>M1761*N1761</f>
        <v>1008</v>
      </c>
      <c r="P1761" s="37">
        <v>0.30131999999999998</v>
      </c>
      <c r="Q1761" s="37">
        <f>M1761*P1761</f>
        <v>0.18079199999999998</v>
      </c>
      <c r="R1761" s="37"/>
      <c r="S1761" s="37">
        <f>M1761*R1761</f>
        <v>0</v>
      </c>
      <c r="T1761" s="37">
        <v>21</v>
      </c>
      <c r="U1761" s="37">
        <f>O1761*T1761/100</f>
        <v>211.68</v>
      </c>
      <c r="V1761" s="37">
        <f>U1761+O1761</f>
        <v>1219.68</v>
      </c>
      <c r="W1761" s="37" t="s">
        <v>1385</v>
      </c>
      <c r="X1761" s="37"/>
      <c r="Y1761" s="37">
        <v>1</v>
      </c>
    </row>
    <row r="1762" spans="6:25" s="38" customFormat="1" ht="12" outlineLevel="2" x14ac:dyDescent="0.3">
      <c r="F1762" s="39"/>
      <c r="G1762" s="40"/>
      <c r="H1762" s="191" t="s">
        <v>230</v>
      </c>
      <c r="I1762" s="203"/>
      <c r="J1762" s="203"/>
      <c r="K1762" s="203"/>
      <c r="L1762" s="203"/>
      <c r="M1762" s="203"/>
      <c r="N1762" s="203"/>
      <c r="O1762" s="203"/>
      <c r="P1762" s="42"/>
      <c r="Q1762" s="43"/>
      <c r="R1762" s="42"/>
      <c r="S1762" s="43"/>
      <c r="T1762" s="44"/>
      <c r="U1762" s="44"/>
      <c r="V1762" s="44"/>
      <c r="W1762" s="45"/>
    </row>
    <row r="1763" spans="6:25" s="38" customFormat="1" ht="6" customHeight="1" outlineLevel="2" x14ac:dyDescent="0.3">
      <c r="F1763" s="39"/>
      <c r="G1763" s="40"/>
      <c r="H1763" s="41"/>
      <c r="I1763" s="46"/>
      <c r="J1763" s="46"/>
      <c r="K1763" s="46"/>
      <c r="L1763" s="46"/>
      <c r="M1763" s="46"/>
      <c r="N1763" s="46"/>
      <c r="O1763" s="46"/>
      <c r="P1763" s="42"/>
      <c r="Q1763" s="43"/>
      <c r="R1763" s="42"/>
      <c r="S1763" s="43"/>
      <c r="T1763" s="44"/>
      <c r="U1763" s="44"/>
      <c r="V1763" s="44"/>
      <c r="W1763" s="45"/>
    </row>
    <row r="1764" spans="6:25" s="47" customFormat="1" ht="10.5" outlineLevel="3" x14ac:dyDescent="0.25">
      <c r="F1764" s="48"/>
      <c r="G1764" s="49"/>
      <c r="H1764" s="50" t="str">
        <f>IF(AND(H1763&lt;&gt;"Výkaz výměr:",I1763=""),"Výkaz výměr:","")</f>
        <v>Výkaz výměr:</v>
      </c>
      <c r="I1764" s="51" t="s">
        <v>1035</v>
      </c>
      <c r="J1764" s="52"/>
      <c r="K1764" s="53"/>
      <c r="L1764" s="54"/>
      <c r="M1764" s="55"/>
      <c r="N1764" s="56"/>
      <c r="O1764" s="57"/>
      <c r="P1764" s="58"/>
      <c r="Q1764" s="56"/>
      <c r="R1764" s="56"/>
      <c r="S1764" s="56"/>
      <c r="T1764" s="59" t="s">
        <v>3</v>
      </c>
      <c r="U1764" s="56"/>
      <c r="V1764" s="56"/>
      <c r="W1764" s="60"/>
    </row>
    <row r="1765" spans="6:25" s="47" customFormat="1" ht="10.5" outlineLevel="3" x14ac:dyDescent="0.25">
      <c r="F1765" s="48"/>
      <c r="G1765" s="49"/>
      <c r="H1765" s="50" t="str">
        <f>IF(AND(H1764&lt;&gt;"Výkaz výměr:",I1764=""),"Výkaz výměr:","")</f>
        <v/>
      </c>
      <c r="I1765" s="51" t="s">
        <v>622</v>
      </c>
      <c r="J1765" s="52"/>
      <c r="K1765" s="53"/>
      <c r="L1765" s="54"/>
      <c r="M1765" s="55">
        <v>0.6</v>
      </c>
      <c r="N1765" s="56"/>
      <c r="O1765" s="57"/>
      <c r="P1765" s="58"/>
      <c r="Q1765" s="56"/>
      <c r="R1765" s="56"/>
      <c r="S1765" s="56"/>
      <c r="T1765" s="59" t="s">
        <v>3</v>
      </c>
      <c r="U1765" s="56"/>
      <c r="V1765" s="56"/>
      <c r="W1765" s="60"/>
    </row>
    <row r="1766" spans="6:25" s="38" customFormat="1" ht="12" outlineLevel="2" x14ac:dyDescent="0.3">
      <c r="F1766" s="30">
        <v>275</v>
      </c>
      <c r="G1766" s="31" t="s">
        <v>0</v>
      </c>
      <c r="H1766" s="32" t="s">
        <v>211</v>
      </c>
      <c r="I1766" s="33" t="s">
        <v>1177</v>
      </c>
      <c r="J1766" s="31" t="s">
        <v>13</v>
      </c>
      <c r="K1766" s="34">
        <v>0.63</v>
      </c>
      <c r="L1766" s="35">
        <v>0</v>
      </c>
      <c r="M1766" s="34">
        <v>0.63</v>
      </c>
      <c r="N1766" s="36">
        <v>543</v>
      </c>
      <c r="O1766" s="37">
        <f>M1766*N1766</f>
        <v>342.09</v>
      </c>
      <c r="P1766" s="37">
        <v>0.2</v>
      </c>
      <c r="Q1766" s="37">
        <f>M1766*P1766</f>
        <v>0.126</v>
      </c>
      <c r="R1766" s="37"/>
      <c r="S1766" s="37">
        <f>M1766*R1766</f>
        <v>0</v>
      </c>
      <c r="T1766" s="37">
        <v>21</v>
      </c>
      <c r="U1766" s="37">
        <f>O1766*T1766/100</f>
        <v>71.838899999999995</v>
      </c>
      <c r="V1766" s="37">
        <f>U1766+O1766</f>
        <v>413.9289</v>
      </c>
      <c r="W1766" s="37"/>
      <c r="X1766" s="37"/>
      <c r="Y1766" s="37">
        <v>1</v>
      </c>
    </row>
    <row r="1767" spans="6:25" s="38" customFormat="1" ht="12" outlineLevel="2" x14ac:dyDescent="0.3">
      <c r="F1767" s="39"/>
      <c r="G1767" s="40"/>
      <c r="H1767" s="191" t="s">
        <v>230</v>
      </c>
      <c r="I1767" s="203"/>
      <c r="J1767" s="203"/>
      <c r="K1767" s="203"/>
      <c r="L1767" s="203"/>
      <c r="M1767" s="203"/>
      <c r="N1767" s="203"/>
      <c r="O1767" s="203"/>
      <c r="P1767" s="42"/>
      <c r="Q1767" s="43"/>
      <c r="R1767" s="42"/>
      <c r="S1767" s="43"/>
      <c r="T1767" s="44"/>
      <c r="U1767" s="44"/>
      <c r="V1767" s="44"/>
      <c r="W1767" s="45"/>
    </row>
    <row r="1768" spans="6:25" s="38" customFormat="1" ht="6" customHeight="1" outlineLevel="2" x14ac:dyDescent="0.3">
      <c r="F1768" s="39"/>
      <c r="G1768" s="40"/>
      <c r="H1768" s="41"/>
      <c r="I1768" s="46"/>
      <c r="J1768" s="46"/>
      <c r="K1768" s="46"/>
      <c r="L1768" s="46"/>
      <c r="M1768" s="46"/>
      <c r="N1768" s="46"/>
      <c r="O1768" s="46"/>
      <c r="P1768" s="42"/>
      <c r="Q1768" s="43"/>
      <c r="R1768" s="42"/>
      <c r="S1768" s="43"/>
      <c r="T1768" s="44"/>
      <c r="U1768" s="44"/>
      <c r="V1768" s="44"/>
      <c r="W1768" s="45"/>
    </row>
    <row r="1769" spans="6:25" s="47" customFormat="1" ht="10.5" outlineLevel="3" x14ac:dyDescent="0.25">
      <c r="F1769" s="48"/>
      <c r="G1769" s="49"/>
      <c r="H1769" s="50" t="str">
        <f>IF(AND(H1768&lt;&gt;"Výkaz výměr:",I1768=""),"Výkaz výměr:","")</f>
        <v>Výkaz výměr:</v>
      </c>
      <c r="I1769" s="51" t="s">
        <v>509</v>
      </c>
      <c r="J1769" s="52"/>
      <c r="K1769" s="53"/>
      <c r="L1769" s="54"/>
      <c r="M1769" s="55"/>
      <c r="N1769" s="56"/>
      <c r="O1769" s="57"/>
      <c r="P1769" s="58"/>
      <c r="Q1769" s="56"/>
      <c r="R1769" s="56"/>
      <c r="S1769" s="56"/>
      <c r="T1769" s="59" t="s">
        <v>3</v>
      </c>
      <c r="U1769" s="56"/>
      <c r="V1769" s="56"/>
      <c r="W1769" s="60"/>
    </row>
    <row r="1770" spans="6:25" s="47" customFormat="1" ht="10.5" outlineLevel="3" x14ac:dyDescent="0.25">
      <c r="F1770" s="48"/>
      <c r="G1770" s="49"/>
      <c r="H1770" s="50" t="str">
        <f>IF(AND(H1769&lt;&gt;"Výkaz výměr:",I1769=""),"Výkaz výměr:","")</f>
        <v/>
      </c>
      <c r="I1770" s="51" t="s">
        <v>687</v>
      </c>
      <c r="J1770" s="52"/>
      <c r="K1770" s="53"/>
      <c r="L1770" s="54"/>
      <c r="M1770" s="55">
        <v>0.63</v>
      </c>
      <c r="N1770" s="56"/>
      <c r="O1770" s="57"/>
      <c r="P1770" s="58"/>
      <c r="Q1770" s="56"/>
      <c r="R1770" s="56"/>
      <c r="S1770" s="56"/>
      <c r="T1770" s="59" t="s">
        <v>3</v>
      </c>
      <c r="U1770" s="56"/>
      <c r="V1770" s="56"/>
      <c r="W1770" s="60"/>
    </row>
    <row r="1771" spans="6:25" s="3" customFormat="1" ht="12.75" customHeight="1" outlineLevel="2" x14ac:dyDescent="0.25">
      <c r="F1771" s="9"/>
      <c r="G1771" s="10"/>
      <c r="H1771" s="10"/>
      <c r="I1771" s="11"/>
      <c r="J1771" s="10"/>
      <c r="K1771" s="12"/>
      <c r="L1771" s="13"/>
      <c r="M1771" s="12"/>
      <c r="N1771" s="13"/>
      <c r="O1771" s="14"/>
      <c r="P1771" s="15"/>
      <c r="Q1771" s="13"/>
      <c r="R1771" s="13"/>
      <c r="S1771" s="13"/>
      <c r="T1771" s="16" t="s">
        <v>3</v>
      </c>
      <c r="U1771" s="13"/>
      <c r="V1771" s="13"/>
      <c r="W1771" s="13"/>
    </row>
    <row r="1772" spans="6:25" s="69" customFormat="1" ht="16.5" customHeight="1" outlineLevel="1" x14ac:dyDescent="0.3">
      <c r="F1772" s="70"/>
      <c r="G1772" s="71"/>
      <c r="H1772" s="72"/>
      <c r="I1772" s="72" t="s">
        <v>1275</v>
      </c>
      <c r="J1772" s="71"/>
      <c r="K1772" s="73"/>
      <c r="L1772" s="74"/>
      <c r="M1772" s="73"/>
      <c r="N1772" s="74"/>
      <c r="O1772" s="75">
        <f>SUBTOTAL(9,O1773:O1788)</f>
        <v>15758.96</v>
      </c>
      <c r="P1772" s="76"/>
      <c r="Q1772" s="75">
        <f>SUBTOTAL(9,Q1773:Q1788)</f>
        <v>4.6288200000000002E-2</v>
      </c>
      <c r="R1772" s="74"/>
      <c r="S1772" s="75">
        <f>SUBTOTAL(9,S1773:S1788)</f>
        <v>0</v>
      </c>
      <c r="T1772" s="77"/>
      <c r="U1772" s="75">
        <f>SUBTOTAL(9,U1773:U1788)</f>
        <v>3309.3815999999997</v>
      </c>
      <c r="V1772" s="75">
        <f>SUBTOTAL(9,V1773:V1788)</f>
        <v>19068.3416</v>
      </c>
      <c r="W1772" s="78"/>
      <c r="Y1772" s="75">
        <f>SUBTOTAL(9,Y1773:Y1788)</f>
        <v>3</v>
      </c>
    </row>
    <row r="1773" spans="6:25" s="38" customFormat="1" ht="12" outlineLevel="2" x14ac:dyDescent="0.3">
      <c r="F1773" s="30">
        <v>276</v>
      </c>
      <c r="G1773" s="31" t="s">
        <v>0</v>
      </c>
      <c r="H1773" s="32" t="s">
        <v>223</v>
      </c>
      <c r="I1773" s="33" t="s">
        <v>1200</v>
      </c>
      <c r="J1773" s="31" t="s">
        <v>16</v>
      </c>
      <c r="K1773" s="34">
        <v>4</v>
      </c>
      <c r="L1773" s="35">
        <v>0</v>
      </c>
      <c r="M1773" s="34">
        <v>4</v>
      </c>
      <c r="N1773" s="36">
        <v>2870</v>
      </c>
      <c r="O1773" s="37">
        <f>M1773*N1773</f>
        <v>11480</v>
      </c>
      <c r="P1773" s="37">
        <v>0</v>
      </c>
      <c r="Q1773" s="37">
        <f>M1773*P1773</f>
        <v>0</v>
      </c>
      <c r="R1773" s="37"/>
      <c r="S1773" s="37">
        <f>M1773*R1773</f>
        <v>0</v>
      </c>
      <c r="T1773" s="37">
        <v>21</v>
      </c>
      <c r="U1773" s="37">
        <f>O1773*T1773/100</f>
        <v>2410.8000000000002</v>
      </c>
      <c r="V1773" s="37">
        <f>U1773+O1773</f>
        <v>13890.8</v>
      </c>
      <c r="W1773" s="37" t="s">
        <v>1341</v>
      </c>
      <c r="X1773" s="37"/>
      <c r="Y1773" s="37">
        <v>1</v>
      </c>
    </row>
    <row r="1774" spans="6:25" s="38" customFormat="1" ht="12" outlineLevel="2" x14ac:dyDescent="0.3">
      <c r="F1774" s="39"/>
      <c r="G1774" s="40"/>
      <c r="H1774" s="191" t="s">
        <v>230</v>
      </c>
      <c r="I1774" s="203"/>
      <c r="J1774" s="203"/>
      <c r="K1774" s="203"/>
      <c r="L1774" s="203"/>
      <c r="M1774" s="203"/>
      <c r="N1774" s="203"/>
      <c r="O1774" s="203"/>
      <c r="P1774" s="42"/>
      <c r="Q1774" s="43"/>
      <c r="R1774" s="42"/>
      <c r="S1774" s="43"/>
      <c r="T1774" s="44"/>
      <c r="U1774" s="44"/>
      <c r="V1774" s="44"/>
      <c r="W1774" s="45"/>
    </row>
    <row r="1775" spans="6:25" s="38" customFormat="1" ht="6" customHeight="1" outlineLevel="2" x14ac:dyDescent="0.3">
      <c r="F1775" s="39"/>
      <c r="G1775" s="40"/>
      <c r="H1775" s="41"/>
      <c r="I1775" s="46"/>
      <c r="J1775" s="46"/>
      <c r="K1775" s="46"/>
      <c r="L1775" s="46"/>
      <c r="M1775" s="46"/>
      <c r="N1775" s="46"/>
      <c r="O1775" s="46"/>
      <c r="P1775" s="42"/>
      <c r="Q1775" s="43"/>
      <c r="R1775" s="42"/>
      <c r="S1775" s="43"/>
      <c r="T1775" s="44"/>
      <c r="U1775" s="44"/>
      <c r="V1775" s="44"/>
      <c r="W1775" s="45"/>
    </row>
    <row r="1776" spans="6:25" s="47" customFormat="1" ht="10.5" outlineLevel="3" x14ac:dyDescent="0.25">
      <c r="F1776" s="48"/>
      <c r="G1776" s="49"/>
      <c r="H1776" s="50" t="str">
        <f>IF(AND(H1775&lt;&gt;"Výkaz výměr:",I1775=""),"Výkaz výměr:","")</f>
        <v>Výkaz výměr:</v>
      </c>
      <c r="I1776" s="51" t="s">
        <v>520</v>
      </c>
      <c r="J1776" s="52"/>
      <c r="K1776" s="53"/>
      <c r="L1776" s="54"/>
      <c r="M1776" s="55"/>
      <c r="N1776" s="56"/>
      <c r="O1776" s="57"/>
      <c r="P1776" s="58"/>
      <c r="Q1776" s="56"/>
      <c r="R1776" s="56"/>
      <c r="S1776" s="56"/>
      <c r="T1776" s="59" t="s">
        <v>3</v>
      </c>
      <c r="U1776" s="56"/>
      <c r="V1776" s="56"/>
      <c r="W1776" s="60"/>
    </row>
    <row r="1777" spans="6:25" s="47" customFormat="1" ht="10.5" outlineLevel="3" x14ac:dyDescent="0.25">
      <c r="F1777" s="48"/>
      <c r="G1777" s="49"/>
      <c r="H1777" s="50" t="str">
        <f>IF(AND(H1776&lt;&gt;"Výkaz výměr:",I1776=""),"Výkaz výměr:","")</f>
        <v/>
      </c>
      <c r="I1777" s="51" t="s">
        <v>559</v>
      </c>
      <c r="J1777" s="52"/>
      <c r="K1777" s="53"/>
      <c r="L1777" s="54"/>
      <c r="M1777" s="55">
        <v>4</v>
      </c>
      <c r="N1777" s="56"/>
      <c r="O1777" s="57"/>
      <c r="P1777" s="58"/>
      <c r="Q1777" s="56"/>
      <c r="R1777" s="56"/>
      <c r="S1777" s="56"/>
      <c r="T1777" s="59" t="s">
        <v>3</v>
      </c>
      <c r="U1777" s="56"/>
      <c r="V1777" s="56"/>
      <c r="W1777" s="60"/>
    </row>
    <row r="1778" spans="6:25" s="38" customFormat="1" ht="12" outlineLevel="2" x14ac:dyDescent="0.3">
      <c r="F1778" s="30">
        <v>277</v>
      </c>
      <c r="G1778" s="31" t="s">
        <v>0</v>
      </c>
      <c r="H1778" s="32" t="s">
        <v>299</v>
      </c>
      <c r="I1778" s="33" t="s">
        <v>1178</v>
      </c>
      <c r="J1778" s="31" t="s">
        <v>1</v>
      </c>
      <c r="K1778" s="34">
        <v>14</v>
      </c>
      <c r="L1778" s="35">
        <v>0</v>
      </c>
      <c r="M1778" s="34">
        <v>14</v>
      </c>
      <c r="N1778" s="36">
        <v>112</v>
      </c>
      <c r="O1778" s="37">
        <f>M1778*N1778</f>
        <v>1568</v>
      </c>
      <c r="P1778" s="37">
        <v>0</v>
      </c>
      <c r="Q1778" s="37">
        <f>M1778*P1778</f>
        <v>0</v>
      </c>
      <c r="R1778" s="37"/>
      <c r="S1778" s="37">
        <f>M1778*R1778</f>
        <v>0</v>
      </c>
      <c r="T1778" s="37">
        <v>21</v>
      </c>
      <c r="U1778" s="37">
        <f>O1778*T1778/100</f>
        <v>329.28</v>
      </c>
      <c r="V1778" s="37">
        <f>U1778+O1778</f>
        <v>1897.28</v>
      </c>
      <c r="W1778" s="37" t="s">
        <v>1390</v>
      </c>
      <c r="X1778" s="37"/>
      <c r="Y1778" s="37">
        <v>1</v>
      </c>
    </row>
    <row r="1779" spans="6:25" s="38" customFormat="1" ht="12" outlineLevel="2" x14ac:dyDescent="0.3">
      <c r="F1779" s="39"/>
      <c r="G1779" s="40"/>
      <c r="H1779" s="191" t="s">
        <v>230</v>
      </c>
      <c r="I1779" s="203"/>
      <c r="J1779" s="203"/>
      <c r="K1779" s="203"/>
      <c r="L1779" s="203"/>
      <c r="M1779" s="203"/>
      <c r="N1779" s="203"/>
      <c r="O1779" s="203"/>
      <c r="P1779" s="42"/>
      <c r="Q1779" s="43"/>
      <c r="R1779" s="42"/>
      <c r="S1779" s="43"/>
      <c r="T1779" s="44"/>
      <c r="U1779" s="44"/>
      <c r="V1779" s="44"/>
      <c r="W1779" s="45"/>
    </row>
    <row r="1780" spans="6:25" s="38" customFormat="1" ht="6" customHeight="1" outlineLevel="2" x14ac:dyDescent="0.3">
      <c r="F1780" s="39"/>
      <c r="G1780" s="40"/>
      <c r="H1780" s="41"/>
      <c r="I1780" s="46"/>
      <c r="J1780" s="46"/>
      <c r="K1780" s="46"/>
      <c r="L1780" s="46"/>
      <c r="M1780" s="46"/>
      <c r="N1780" s="46"/>
      <c r="O1780" s="46"/>
      <c r="P1780" s="42"/>
      <c r="Q1780" s="43"/>
      <c r="R1780" s="42"/>
      <c r="S1780" s="43"/>
      <c r="T1780" s="44"/>
      <c r="U1780" s="44"/>
      <c r="V1780" s="44"/>
      <c r="W1780" s="45"/>
    </row>
    <row r="1781" spans="6:25" s="47" customFormat="1" ht="10.5" outlineLevel="3" x14ac:dyDescent="0.25">
      <c r="F1781" s="48"/>
      <c r="G1781" s="49"/>
      <c r="H1781" s="50" t="str">
        <f>IF(AND(H1780&lt;&gt;"Výkaz výměr:",I1780=""),"Výkaz výměr:","")</f>
        <v>Výkaz výměr:</v>
      </c>
      <c r="I1781" s="51" t="s">
        <v>43</v>
      </c>
      <c r="J1781" s="52"/>
      <c r="K1781" s="53"/>
      <c r="L1781" s="54"/>
      <c r="M1781" s="55"/>
      <c r="N1781" s="56"/>
      <c r="O1781" s="57"/>
      <c r="P1781" s="58"/>
      <c r="Q1781" s="56"/>
      <c r="R1781" s="56"/>
      <c r="S1781" s="56"/>
      <c r="T1781" s="59" t="s">
        <v>3</v>
      </c>
      <c r="U1781" s="56"/>
      <c r="V1781" s="56"/>
      <c r="W1781" s="60"/>
    </row>
    <row r="1782" spans="6:25" s="47" customFormat="1" ht="10.5" outlineLevel="3" x14ac:dyDescent="0.25">
      <c r="F1782" s="48"/>
      <c r="G1782" s="49"/>
      <c r="H1782" s="50" t="str">
        <f>IF(AND(H1781&lt;&gt;"Výkaz výměr:",I1781=""),"Výkaz výměr:","")</f>
        <v/>
      </c>
      <c r="I1782" s="51" t="s">
        <v>578</v>
      </c>
      <c r="J1782" s="52"/>
      <c r="K1782" s="53"/>
      <c r="L1782" s="54"/>
      <c r="M1782" s="55">
        <v>14</v>
      </c>
      <c r="N1782" s="56"/>
      <c r="O1782" s="57"/>
      <c r="P1782" s="58"/>
      <c r="Q1782" s="56"/>
      <c r="R1782" s="56"/>
      <c r="S1782" s="56"/>
      <c r="T1782" s="59" t="s">
        <v>3</v>
      </c>
      <c r="U1782" s="56"/>
      <c r="V1782" s="56"/>
      <c r="W1782" s="60"/>
    </row>
    <row r="1783" spans="6:25" s="38" customFormat="1" ht="12" outlineLevel="2" x14ac:dyDescent="0.3">
      <c r="F1783" s="30">
        <v>278</v>
      </c>
      <c r="G1783" s="31" t="s">
        <v>0</v>
      </c>
      <c r="H1783" s="32" t="s">
        <v>207</v>
      </c>
      <c r="I1783" s="33" t="s">
        <v>1188</v>
      </c>
      <c r="J1783" s="31" t="s">
        <v>16</v>
      </c>
      <c r="K1783" s="34">
        <v>14.42</v>
      </c>
      <c r="L1783" s="35">
        <v>0</v>
      </c>
      <c r="M1783" s="34">
        <v>14.42</v>
      </c>
      <c r="N1783" s="36">
        <v>188</v>
      </c>
      <c r="O1783" s="37">
        <f>M1783*N1783</f>
        <v>2710.96</v>
      </c>
      <c r="P1783" s="37">
        <v>3.2100000000000002E-3</v>
      </c>
      <c r="Q1783" s="37">
        <f>M1783*P1783</f>
        <v>4.6288200000000002E-2</v>
      </c>
      <c r="R1783" s="37"/>
      <c r="S1783" s="37">
        <f>M1783*R1783</f>
        <v>0</v>
      </c>
      <c r="T1783" s="37">
        <v>21</v>
      </c>
      <c r="U1783" s="37">
        <f>O1783*T1783/100</f>
        <v>569.30160000000001</v>
      </c>
      <c r="V1783" s="37">
        <f>U1783+O1783</f>
        <v>3280.2615999999998</v>
      </c>
      <c r="W1783" s="37" t="s">
        <v>1364</v>
      </c>
      <c r="X1783" s="37"/>
      <c r="Y1783" s="37">
        <v>1</v>
      </c>
    </row>
    <row r="1784" spans="6:25" s="38" customFormat="1" ht="12" outlineLevel="2" x14ac:dyDescent="0.3">
      <c r="F1784" s="39"/>
      <c r="G1784" s="40"/>
      <c r="H1784" s="191" t="s">
        <v>230</v>
      </c>
      <c r="I1784" s="203"/>
      <c r="J1784" s="203"/>
      <c r="K1784" s="203"/>
      <c r="L1784" s="203"/>
      <c r="M1784" s="203"/>
      <c r="N1784" s="203"/>
      <c r="O1784" s="203"/>
      <c r="P1784" s="42"/>
      <c r="Q1784" s="43"/>
      <c r="R1784" s="42"/>
      <c r="S1784" s="43"/>
      <c r="T1784" s="44"/>
      <c r="U1784" s="44"/>
      <c r="V1784" s="44"/>
      <c r="W1784" s="45"/>
    </row>
    <row r="1785" spans="6:25" s="38" customFormat="1" ht="6" customHeight="1" outlineLevel="2" x14ac:dyDescent="0.3">
      <c r="F1785" s="39"/>
      <c r="G1785" s="40"/>
      <c r="H1785" s="41"/>
      <c r="I1785" s="46"/>
      <c r="J1785" s="46"/>
      <c r="K1785" s="46"/>
      <c r="L1785" s="46"/>
      <c r="M1785" s="46"/>
      <c r="N1785" s="46"/>
      <c r="O1785" s="46"/>
      <c r="P1785" s="42"/>
      <c r="Q1785" s="43"/>
      <c r="R1785" s="42"/>
      <c r="S1785" s="43"/>
      <c r="T1785" s="44"/>
      <c r="U1785" s="44"/>
      <c r="V1785" s="44"/>
      <c r="W1785" s="45"/>
    </row>
    <row r="1786" spans="6:25" s="47" customFormat="1" ht="10.5" outlineLevel="3" x14ac:dyDescent="0.25">
      <c r="F1786" s="48"/>
      <c r="G1786" s="49"/>
      <c r="H1786" s="50" t="str">
        <f>IF(AND(H1785&lt;&gt;"Výkaz výměr:",I1785=""),"Výkaz výměr:","")</f>
        <v>Výkaz výměr:</v>
      </c>
      <c r="I1786" s="51" t="s">
        <v>352</v>
      </c>
      <c r="J1786" s="52"/>
      <c r="K1786" s="53"/>
      <c r="L1786" s="54"/>
      <c r="M1786" s="55"/>
      <c r="N1786" s="56"/>
      <c r="O1786" s="57"/>
      <c r="P1786" s="58"/>
      <c r="Q1786" s="56"/>
      <c r="R1786" s="56"/>
      <c r="S1786" s="56"/>
      <c r="T1786" s="59" t="s">
        <v>3</v>
      </c>
      <c r="U1786" s="56"/>
      <c r="V1786" s="56"/>
      <c r="W1786" s="60"/>
    </row>
    <row r="1787" spans="6:25" s="47" customFormat="1" ht="10.5" outlineLevel="3" x14ac:dyDescent="0.25">
      <c r="F1787" s="48"/>
      <c r="G1787" s="49"/>
      <c r="H1787" s="50" t="str">
        <f>IF(AND(H1786&lt;&gt;"Výkaz výměr:",I1786=""),"Výkaz výměr:","")</f>
        <v/>
      </c>
      <c r="I1787" s="51" t="s">
        <v>755</v>
      </c>
      <c r="J1787" s="52"/>
      <c r="K1787" s="53"/>
      <c r="L1787" s="54"/>
      <c r="M1787" s="55">
        <v>14.42</v>
      </c>
      <c r="N1787" s="56"/>
      <c r="O1787" s="57"/>
      <c r="P1787" s="58"/>
      <c r="Q1787" s="56"/>
      <c r="R1787" s="56"/>
      <c r="S1787" s="56"/>
      <c r="T1787" s="59" t="s">
        <v>3</v>
      </c>
      <c r="U1787" s="56"/>
      <c r="V1787" s="56"/>
      <c r="W1787" s="60"/>
    </row>
    <row r="1788" spans="6:25" s="3" customFormat="1" ht="12.75" customHeight="1" outlineLevel="2" x14ac:dyDescent="0.25">
      <c r="F1788" s="9"/>
      <c r="G1788" s="10"/>
      <c r="H1788" s="10"/>
      <c r="I1788" s="11"/>
      <c r="J1788" s="10"/>
      <c r="K1788" s="12"/>
      <c r="L1788" s="13"/>
      <c r="M1788" s="12"/>
      <c r="N1788" s="13"/>
      <c r="O1788" s="14"/>
      <c r="P1788" s="15"/>
      <c r="Q1788" s="13"/>
      <c r="R1788" s="13"/>
      <c r="S1788" s="13"/>
      <c r="T1788" s="16" t="s">
        <v>3</v>
      </c>
      <c r="U1788" s="13"/>
      <c r="V1788" s="13"/>
      <c r="W1788" s="13"/>
    </row>
    <row r="1789" spans="6:25" s="69" customFormat="1" ht="16.5" customHeight="1" outlineLevel="1" x14ac:dyDescent="0.3">
      <c r="F1789" s="70"/>
      <c r="G1789" s="71"/>
      <c r="H1789" s="72"/>
      <c r="I1789" s="72" t="s">
        <v>403</v>
      </c>
      <c r="J1789" s="71"/>
      <c r="K1789" s="73"/>
      <c r="L1789" s="74"/>
      <c r="M1789" s="73"/>
      <c r="N1789" s="74"/>
      <c r="O1789" s="75">
        <f>SUBTOTAL(9,O1790:O1825)</f>
        <v>66674.5</v>
      </c>
      <c r="P1789" s="76"/>
      <c r="Q1789" s="75">
        <f>SUBTOTAL(9,Q1790:Q1825)</f>
        <v>9.9801000000000002</v>
      </c>
      <c r="R1789" s="74"/>
      <c r="S1789" s="75">
        <f>SUBTOTAL(9,S1790:S1825)</f>
        <v>0</v>
      </c>
      <c r="T1789" s="77"/>
      <c r="U1789" s="75">
        <f>SUBTOTAL(9,U1790:U1825)</f>
        <v>14001.645</v>
      </c>
      <c r="V1789" s="75">
        <f>SUBTOTAL(9,V1790:V1825)</f>
        <v>80676.145000000004</v>
      </c>
      <c r="W1789" s="78"/>
      <c r="Y1789" s="75">
        <f>SUBTOTAL(9,Y1790:Y1825)</f>
        <v>7</v>
      </c>
    </row>
    <row r="1790" spans="6:25" s="38" customFormat="1" ht="12" outlineLevel="2" x14ac:dyDescent="0.3">
      <c r="F1790" s="30">
        <v>279</v>
      </c>
      <c r="G1790" s="31" t="s">
        <v>0</v>
      </c>
      <c r="H1790" s="32" t="s">
        <v>224</v>
      </c>
      <c r="I1790" s="33" t="s">
        <v>1354</v>
      </c>
      <c r="J1790" s="31" t="s">
        <v>16</v>
      </c>
      <c r="K1790" s="34">
        <v>4</v>
      </c>
      <c r="L1790" s="35">
        <v>0</v>
      </c>
      <c r="M1790" s="34">
        <v>4</v>
      </c>
      <c r="N1790" s="36">
        <v>9840</v>
      </c>
      <c r="O1790" s="37">
        <f>M1790*N1790</f>
        <v>39360</v>
      </c>
      <c r="P1790" s="37">
        <v>0.82554000000000005</v>
      </c>
      <c r="Q1790" s="37">
        <f>M1790*P1790</f>
        <v>3.3021600000000002</v>
      </c>
      <c r="R1790" s="37"/>
      <c r="S1790" s="37">
        <f>M1790*R1790</f>
        <v>0</v>
      </c>
      <c r="T1790" s="37">
        <v>21</v>
      </c>
      <c r="U1790" s="37">
        <f>O1790*T1790/100</f>
        <v>8265.6</v>
      </c>
      <c r="V1790" s="37">
        <f>U1790+O1790</f>
        <v>47625.599999999999</v>
      </c>
      <c r="W1790" s="37" t="s">
        <v>1387</v>
      </c>
      <c r="X1790" s="37"/>
      <c r="Y1790" s="37">
        <v>1</v>
      </c>
    </row>
    <row r="1791" spans="6:25" s="38" customFormat="1" ht="12" outlineLevel="2" x14ac:dyDescent="0.3">
      <c r="F1791" s="39"/>
      <c r="G1791" s="40"/>
      <c r="H1791" s="191" t="s">
        <v>230</v>
      </c>
      <c r="I1791" s="203"/>
      <c r="J1791" s="203"/>
      <c r="K1791" s="203"/>
      <c r="L1791" s="203"/>
      <c r="M1791" s="203"/>
      <c r="N1791" s="203"/>
      <c r="O1791" s="203"/>
      <c r="P1791" s="42"/>
      <c r="Q1791" s="43"/>
      <c r="R1791" s="42"/>
      <c r="S1791" s="43"/>
      <c r="T1791" s="44"/>
      <c r="U1791" s="44"/>
      <c r="V1791" s="44"/>
      <c r="W1791" s="45"/>
    </row>
    <row r="1792" spans="6:25" s="38" customFormat="1" ht="6" customHeight="1" outlineLevel="2" x14ac:dyDescent="0.3">
      <c r="F1792" s="39"/>
      <c r="G1792" s="40"/>
      <c r="H1792" s="41"/>
      <c r="I1792" s="46"/>
      <c r="J1792" s="46"/>
      <c r="K1792" s="46"/>
      <c r="L1792" s="46"/>
      <c r="M1792" s="46"/>
      <c r="N1792" s="46"/>
      <c r="O1792" s="46"/>
      <c r="P1792" s="42"/>
      <c r="Q1792" s="43"/>
      <c r="R1792" s="42"/>
      <c r="S1792" s="43"/>
      <c r="T1792" s="44"/>
      <c r="U1792" s="44"/>
      <c r="V1792" s="44"/>
      <c r="W1792" s="45"/>
    </row>
    <row r="1793" spans="6:25" s="47" customFormat="1" ht="10.5" outlineLevel="3" x14ac:dyDescent="0.25">
      <c r="F1793" s="48"/>
      <c r="G1793" s="49"/>
      <c r="H1793" s="50" t="str">
        <f>IF(AND(H1792&lt;&gt;"Výkaz výměr:",I1792=""),"Výkaz výměr:","")</f>
        <v>Výkaz výměr:</v>
      </c>
      <c r="I1793" s="51" t="s">
        <v>1342</v>
      </c>
      <c r="J1793" s="52"/>
      <c r="K1793" s="53"/>
      <c r="L1793" s="54"/>
      <c r="M1793" s="55"/>
      <c r="N1793" s="56"/>
      <c r="O1793" s="57"/>
      <c r="P1793" s="58"/>
      <c r="Q1793" s="56"/>
      <c r="R1793" s="56"/>
      <c r="S1793" s="56"/>
      <c r="T1793" s="59" t="s">
        <v>3</v>
      </c>
      <c r="U1793" s="56"/>
      <c r="V1793" s="56"/>
      <c r="W1793" s="60"/>
    </row>
    <row r="1794" spans="6:25" s="47" customFormat="1" ht="10.5" outlineLevel="3" x14ac:dyDescent="0.25">
      <c r="F1794" s="48"/>
      <c r="G1794" s="49"/>
      <c r="H1794" s="50" t="str">
        <f>IF(AND(H1793&lt;&gt;"Výkaz výměr:",I1793=""),"Výkaz výměr:","")</f>
        <v/>
      </c>
      <c r="I1794" s="51" t="s">
        <v>559</v>
      </c>
      <c r="J1794" s="52"/>
      <c r="K1794" s="53"/>
      <c r="L1794" s="54"/>
      <c r="M1794" s="55">
        <v>4</v>
      </c>
      <c r="N1794" s="56"/>
      <c r="O1794" s="57"/>
      <c r="P1794" s="58"/>
      <c r="Q1794" s="56"/>
      <c r="R1794" s="56"/>
      <c r="S1794" s="56"/>
      <c r="T1794" s="59" t="s">
        <v>3</v>
      </c>
      <c r="U1794" s="56"/>
      <c r="V1794" s="56"/>
      <c r="W1794" s="60"/>
    </row>
    <row r="1795" spans="6:25" s="38" customFormat="1" ht="12" outlineLevel="2" x14ac:dyDescent="0.3">
      <c r="F1795" s="30">
        <v>280</v>
      </c>
      <c r="G1795" s="31" t="s">
        <v>0</v>
      </c>
      <c r="H1795" s="32" t="s">
        <v>302</v>
      </c>
      <c r="I1795" s="33" t="s">
        <v>1211</v>
      </c>
      <c r="J1795" s="31" t="s">
        <v>16</v>
      </c>
      <c r="K1795" s="34">
        <v>4.5</v>
      </c>
      <c r="L1795" s="35">
        <v>0</v>
      </c>
      <c r="M1795" s="34">
        <v>4.5</v>
      </c>
      <c r="N1795" s="36">
        <v>2691</v>
      </c>
      <c r="O1795" s="37">
        <f>M1795*N1795</f>
        <v>12109.5</v>
      </c>
      <c r="P1795" s="37">
        <v>0.43093999999999999</v>
      </c>
      <c r="Q1795" s="37">
        <f>M1795*P1795</f>
        <v>1.93923</v>
      </c>
      <c r="R1795" s="37"/>
      <c r="S1795" s="37">
        <f>M1795*R1795</f>
        <v>0</v>
      </c>
      <c r="T1795" s="37">
        <v>21</v>
      </c>
      <c r="U1795" s="37">
        <f>O1795*T1795/100</f>
        <v>2542.9949999999999</v>
      </c>
      <c r="V1795" s="37">
        <f>U1795+O1795</f>
        <v>14652.494999999999</v>
      </c>
      <c r="W1795" s="37"/>
      <c r="X1795" s="37"/>
      <c r="Y1795" s="37">
        <v>1</v>
      </c>
    </row>
    <row r="1796" spans="6:25" s="38" customFormat="1" ht="12" outlineLevel="2" x14ac:dyDescent="0.3">
      <c r="F1796" s="39"/>
      <c r="G1796" s="40"/>
      <c r="H1796" s="191" t="s">
        <v>230</v>
      </c>
      <c r="I1796" s="203"/>
      <c r="J1796" s="203"/>
      <c r="K1796" s="203"/>
      <c r="L1796" s="203"/>
      <c r="M1796" s="203"/>
      <c r="N1796" s="203"/>
      <c r="O1796" s="203"/>
      <c r="P1796" s="42"/>
      <c r="Q1796" s="43"/>
      <c r="R1796" s="42"/>
      <c r="S1796" s="43"/>
      <c r="T1796" s="44"/>
      <c r="U1796" s="44"/>
      <c r="V1796" s="44"/>
      <c r="W1796" s="45"/>
    </row>
    <row r="1797" spans="6:25" s="38" customFormat="1" ht="6" customHeight="1" outlineLevel="2" x14ac:dyDescent="0.3">
      <c r="F1797" s="39"/>
      <c r="G1797" s="40"/>
      <c r="H1797" s="41"/>
      <c r="I1797" s="46"/>
      <c r="J1797" s="46"/>
      <c r="K1797" s="46"/>
      <c r="L1797" s="46"/>
      <c r="M1797" s="46"/>
      <c r="N1797" s="46"/>
      <c r="O1797" s="46"/>
      <c r="P1797" s="42"/>
      <c r="Q1797" s="43"/>
      <c r="R1797" s="42"/>
      <c r="S1797" s="43"/>
      <c r="T1797" s="44"/>
      <c r="U1797" s="44"/>
      <c r="V1797" s="44"/>
      <c r="W1797" s="45"/>
    </row>
    <row r="1798" spans="6:25" s="47" customFormat="1" ht="10.5" outlineLevel="3" x14ac:dyDescent="0.25">
      <c r="F1798" s="48"/>
      <c r="G1798" s="49"/>
      <c r="H1798" s="50" t="str">
        <f>IF(AND(H1797&lt;&gt;"Výkaz výměr:",I1797=""),"Výkaz výměr:","")</f>
        <v>Výkaz výměr:</v>
      </c>
      <c r="I1798" s="51" t="s">
        <v>205</v>
      </c>
      <c r="J1798" s="52"/>
      <c r="K1798" s="53"/>
      <c r="L1798" s="54"/>
      <c r="M1798" s="55"/>
      <c r="N1798" s="56"/>
      <c r="O1798" s="57"/>
      <c r="P1798" s="58"/>
      <c r="Q1798" s="56"/>
      <c r="R1798" s="56"/>
      <c r="S1798" s="56"/>
      <c r="T1798" s="59" t="s">
        <v>3</v>
      </c>
      <c r="U1798" s="56"/>
      <c r="V1798" s="56"/>
      <c r="W1798" s="60"/>
    </row>
    <row r="1799" spans="6:25" s="47" customFormat="1" ht="10.5" outlineLevel="3" x14ac:dyDescent="0.25">
      <c r="F1799" s="48"/>
      <c r="G1799" s="49"/>
      <c r="H1799" s="50" t="str">
        <f>IF(AND(H1798&lt;&gt;"Výkaz výměr:",I1798=""),"Výkaz výměr:","")</f>
        <v/>
      </c>
      <c r="I1799" s="51" t="s">
        <v>648</v>
      </c>
      <c r="J1799" s="52"/>
      <c r="K1799" s="53"/>
      <c r="L1799" s="54"/>
      <c r="M1799" s="55">
        <v>4.5</v>
      </c>
      <c r="N1799" s="56"/>
      <c r="O1799" s="57"/>
      <c r="P1799" s="58"/>
      <c r="Q1799" s="56"/>
      <c r="R1799" s="56"/>
      <c r="S1799" s="56"/>
      <c r="T1799" s="59" t="s">
        <v>3</v>
      </c>
      <c r="U1799" s="56"/>
      <c r="V1799" s="56"/>
      <c r="W1799" s="60"/>
    </row>
    <row r="1800" spans="6:25" s="38" customFormat="1" ht="12" outlineLevel="2" x14ac:dyDescent="0.3">
      <c r="F1800" s="30">
        <v>281</v>
      </c>
      <c r="G1800" s="31" t="s">
        <v>0</v>
      </c>
      <c r="H1800" s="32" t="s">
        <v>303</v>
      </c>
      <c r="I1800" s="33" t="s">
        <v>1210</v>
      </c>
      <c r="J1800" s="31" t="s">
        <v>16</v>
      </c>
      <c r="K1800" s="34">
        <v>4.5</v>
      </c>
      <c r="L1800" s="35">
        <v>0</v>
      </c>
      <c r="M1800" s="34">
        <v>4.5</v>
      </c>
      <c r="N1800" s="36">
        <v>984</v>
      </c>
      <c r="O1800" s="37">
        <f>M1800*N1800</f>
        <v>4428</v>
      </c>
      <c r="P1800" s="37">
        <v>0.32973999999999998</v>
      </c>
      <c r="Q1800" s="37">
        <f>M1800*P1800</f>
        <v>1.48383</v>
      </c>
      <c r="R1800" s="37"/>
      <c r="S1800" s="37">
        <f>M1800*R1800</f>
        <v>0</v>
      </c>
      <c r="T1800" s="37">
        <v>21</v>
      </c>
      <c r="U1800" s="37">
        <f>O1800*T1800/100</f>
        <v>929.88</v>
      </c>
      <c r="V1800" s="37">
        <f>U1800+O1800</f>
        <v>5357.88</v>
      </c>
      <c r="W1800" s="37"/>
      <c r="X1800" s="37"/>
      <c r="Y1800" s="37">
        <v>1</v>
      </c>
    </row>
    <row r="1801" spans="6:25" s="38" customFormat="1" ht="12" outlineLevel="2" x14ac:dyDescent="0.3">
      <c r="F1801" s="39"/>
      <c r="G1801" s="40"/>
      <c r="H1801" s="191" t="s">
        <v>230</v>
      </c>
      <c r="I1801" s="203"/>
      <c r="J1801" s="203"/>
      <c r="K1801" s="203"/>
      <c r="L1801" s="203"/>
      <c r="M1801" s="203"/>
      <c r="N1801" s="203"/>
      <c r="O1801" s="203"/>
      <c r="P1801" s="42"/>
      <c r="Q1801" s="43"/>
      <c r="R1801" s="42"/>
      <c r="S1801" s="43"/>
      <c r="T1801" s="44"/>
      <c r="U1801" s="44"/>
      <c r="V1801" s="44"/>
      <c r="W1801" s="45"/>
    </row>
    <row r="1802" spans="6:25" s="38" customFormat="1" ht="6" customHeight="1" outlineLevel="2" x14ac:dyDescent="0.3">
      <c r="F1802" s="39"/>
      <c r="G1802" s="40"/>
      <c r="H1802" s="41"/>
      <c r="I1802" s="46"/>
      <c r="J1802" s="46"/>
      <c r="K1802" s="46"/>
      <c r="L1802" s="46"/>
      <c r="M1802" s="46"/>
      <c r="N1802" s="46"/>
      <c r="O1802" s="46"/>
      <c r="P1802" s="42"/>
      <c r="Q1802" s="43"/>
      <c r="R1802" s="42"/>
      <c r="S1802" s="43"/>
      <c r="T1802" s="44"/>
      <c r="U1802" s="44"/>
      <c r="V1802" s="44"/>
      <c r="W1802" s="45"/>
    </row>
    <row r="1803" spans="6:25" s="47" customFormat="1" ht="10.5" outlineLevel="3" x14ac:dyDescent="0.25">
      <c r="F1803" s="48"/>
      <c r="G1803" s="49"/>
      <c r="H1803" s="50" t="str">
        <f>IF(AND(H1802&lt;&gt;"Výkaz výměr:",I1802=""),"Výkaz výměr:","")</f>
        <v>Výkaz výměr:</v>
      </c>
      <c r="I1803" s="51" t="s">
        <v>205</v>
      </c>
      <c r="J1803" s="52"/>
      <c r="K1803" s="53"/>
      <c r="L1803" s="54"/>
      <c r="M1803" s="55"/>
      <c r="N1803" s="56"/>
      <c r="O1803" s="57"/>
      <c r="P1803" s="58"/>
      <c r="Q1803" s="56"/>
      <c r="R1803" s="56"/>
      <c r="S1803" s="56"/>
      <c r="T1803" s="59" t="s">
        <v>3</v>
      </c>
      <c r="U1803" s="56"/>
      <c r="V1803" s="56"/>
      <c r="W1803" s="60"/>
    </row>
    <row r="1804" spans="6:25" s="47" customFormat="1" ht="10.5" outlineLevel="3" x14ac:dyDescent="0.25">
      <c r="F1804" s="48"/>
      <c r="G1804" s="49"/>
      <c r="H1804" s="50" t="str">
        <f>IF(AND(H1803&lt;&gt;"Výkaz výměr:",I1803=""),"Výkaz výměr:","")</f>
        <v/>
      </c>
      <c r="I1804" s="51" t="s">
        <v>648</v>
      </c>
      <c r="J1804" s="52"/>
      <c r="K1804" s="53"/>
      <c r="L1804" s="54"/>
      <c r="M1804" s="55">
        <v>4.5</v>
      </c>
      <c r="N1804" s="56"/>
      <c r="O1804" s="57"/>
      <c r="P1804" s="58"/>
      <c r="Q1804" s="56"/>
      <c r="R1804" s="56"/>
      <c r="S1804" s="56"/>
      <c r="T1804" s="59" t="s">
        <v>3</v>
      </c>
      <c r="U1804" s="56"/>
      <c r="V1804" s="56"/>
      <c r="W1804" s="60"/>
    </row>
    <row r="1805" spans="6:25" s="38" customFormat="1" ht="12" outlineLevel="2" x14ac:dyDescent="0.3">
      <c r="F1805" s="30">
        <v>282</v>
      </c>
      <c r="G1805" s="31" t="s">
        <v>0</v>
      </c>
      <c r="H1805" s="32" t="s">
        <v>304</v>
      </c>
      <c r="I1805" s="33" t="s">
        <v>1202</v>
      </c>
      <c r="J1805" s="31" t="s">
        <v>16</v>
      </c>
      <c r="K1805" s="34">
        <v>3</v>
      </c>
      <c r="L1805" s="35">
        <v>0</v>
      </c>
      <c r="M1805" s="34">
        <v>3</v>
      </c>
      <c r="N1805" s="36">
        <v>937</v>
      </c>
      <c r="O1805" s="37">
        <f>M1805*N1805</f>
        <v>2811</v>
      </c>
      <c r="P1805" s="37">
        <v>0.31590000000000001</v>
      </c>
      <c r="Q1805" s="37">
        <f>M1805*P1805</f>
        <v>0.94769999999999999</v>
      </c>
      <c r="R1805" s="37"/>
      <c r="S1805" s="37">
        <f>M1805*R1805</f>
        <v>0</v>
      </c>
      <c r="T1805" s="37">
        <v>21</v>
      </c>
      <c r="U1805" s="37">
        <f>O1805*T1805/100</f>
        <v>590.30999999999995</v>
      </c>
      <c r="V1805" s="37">
        <f>U1805+O1805</f>
        <v>3401.31</v>
      </c>
      <c r="W1805" s="37"/>
      <c r="X1805" s="37"/>
      <c r="Y1805" s="37">
        <v>1</v>
      </c>
    </row>
    <row r="1806" spans="6:25" s="38" customFormat="1" ht="12" outlineLevel="2" x14ac:dyDescent="0.3">
      <c r="F1806" s="39"/>
      <c r="G1806" s="40"/>
      <c r="H1806" s="191" t="s">
        <v>230</v>
      </c>
      <c r="I1806" s="203"/>
      <c r="J1806" s="203"/>
      <c r="K1806" s="203"/>
      <c r="L1806" s="203"/>
      <c r="M1806" s="203"/>
      <c r="N1806" s="203"/>
      <c r="O1806" s="203"/>
      <c r="P1806" s="42"/>
      <c r="Q1806" s="43"/>
      <c r="R1806" s="42"/>
      <c r="S1806" s="43"/>
      <c r="T1806" s="44"/>
      <c r="U1806" s="44"/>
      <c r="V1806" s="44"/>
      <c r="W1806" s="45"/>
    </row>
    <row r="1807" spans="6:25" s="38" customFormat="1" ht="6" customHeight="1" outlineLevel="2" x14ac:dyDescent="0.3">
      <c r="F1807" s="39"/>
      <c r="G1807" s="40"/>
      <c r="H1807" s="41"/>
      <c r="I1807" s="46"/>
      <c r="J1807" s="46"/>
      <c r="K1807" s="46"/>
      <c r="L1807" s="46"/>
      <c r="M1807" s="46"/>
      <c r="N1807" s="46"/>
      <c r="O1807" s="46"/>
      <c r="P1807" s="42"/>
      <c r="Q1807" s="43"/>
      <c r="R1807" s="42"/>
      <c r="S1807" s="43"/>
      <c r="T1807" s="44"/>
      <c r="U1807" s="44"/>
      <c r="V1807" s="44"/>
      <c r="W1807" s="45"/>
    </row>
    <row r="1808" spans="6:25" s="47" customFormat="1" ht="10.5" outlineLevel="3" x14ac:dyDescent="0.25">
      <c r="F1808" s="48"/>
      <c r="G1808" s="49"/>
      <c r="H1808" s="50" t="str">
        <f>IF(AND(H1807&lt;&gt;"Výkaz výměr:",I1807=""),"Výkaz výměr:","")</f>
        <v>Výkaz výměr:</v>
      </c>
      <c r="I1808" s="51" t="s">
        <v>134</v>
      </c>
      <c r="J1808" s="52"/>
      <c r="K1808" s="53"/>
      <c r="L1808" s="54"/>
      <c r="M1808" s="55"/>
      <c r="N1808" s="56"/>
      <c r="O1808" s="57"/>
      <c r="P1808" s="58"/>
      <c r="Q1808" s="56"/>
      <c r="R1808" s="56"/>
      <c r="S1808" s="56"/>
      <c r="T1808" s="59" t="s">
        <v>3</v>
      </c>
      <c r="U1808" s="56"/>
      <c r="V1808" s="56"/>
      <c r="W1808" s="60"/>
    </row>
    <row r="1809" spans="6:25" s="47" customFormat="1" ht="10.5" outlineLevel="3" x14ac:dyDescent="0.25">
      <c r="F1809" s="48"/>
      <c r="G1809" s="49"/>
      <c r="H1809" s="50" t="str">
        <f>IF(AND(H1808&lt;&gt;"Výkaz výměr:",I1808=""),"Výkaz výměr:","")</f>
        <v/>
      </c>
      <c r="I1809" s="51" t="s">
        <v>558</v>
      </c>
      <c r="J1809" s="52"/>
      <c r="K1809" s="53"/>
      <c r="L1809" s="54"/>
      <c r="M1809" s="55">
        <v>3</v>
      </c>
      <c r="N1809" s="56"/>
      <c r="O1809" s="57"/>
      <c r="P1809" s="58"/>
      <c r="Q1809" s="56"/>
      <c r="R1809" s="56"/>
      <c r="S1809" s="56"/>
      <c r="T1809" s="59" t="s">
        <v>3</v>
      </c>
      <c r="U1809" s="56"/>
      <c r="V1809" s="56"/>
      <c r="W1809" s="60"/>
    </row>
    <row r="1810" spans="6:25" s="38" customFormat="1" ht="12" outlineLevel="2" x14ac:dyDescent="0.3">
      <c r="F1810" s="30">
        <v>283</v>
      </c>
      <c r="G1810" s="31" t="s">
        <v>0</v>
      </c>
      <c r="H1810" s="32" t="s">
        <v>305</v>
      </c>
      <c r="I1810" s="33" t="s">
        <v>1201</v>
      </c>
      <c r="J1810" s="31" t="s">
        <v>16</v>
      </c>
      <c r="K1810" s="34">
        <v>3</v>
      </c>
      <c r="L1810" s="35">
        <v>0</v>
      </c>
      <c r="M1810" s="34">
        <v>3</v>
      </c>
      <c r="N1810" s="36">
        <v>862</v>
      </c>
      <c r="O1810" s="37">
        <f>M1810*N1810</f>
        <v>2586</v>
      </c>
      <c r="P1810" s="37">
        <v>0.26469999999999999</v>
      </c>
      <c r="Q1810" s="37">
        <f>M1810*P1810</f>
        <v>0.79410000000000003</v>
      </c>
      <c r="R1810" s="37"/>
      <c r="S1810" s="37">
        <f>M1810*R1810</f>
        <v>0</v>
      </c>
      <c r="T1810" s="37">
        <v>21</v>
      </c>
      <c r="U1810" s="37">
        <f>O1810*T1810/100</f>
        <v>543.05999999999995</v>
      </c>
      <c r="V1810" s="37">
        <f>U1810+O1810</f>
        <v>3129.06</v>
      </c>
      <c r="W1810" s="37"/>
      <c r="X1810" s="37"/>
      <c r="Y1810" s="37">
        <v>1</v>
      </c>
    </row>
    <row r="1811" spans="6:25" s="38" customFormat="1" ht="12" outlineLevel="2" x14ac:dyDescent="0.3">
      <c r="F1811" s="39"/>
      <c r="G1811" s="40"/>
      <c r="H1811" s="191" t="s">
        <v>230</v>
      </c>
      <c r="I1811" s="203"/>
      <c r="J1811" s="203"/>
      <c r="K1811" s="203"/>
      <c r="L1811" s="203"/>
      <c r="M1811" s="203"/>
      <c r="N1811" s="203"/>
      <c r="O1811" s="203"/>
      <c r="P1811" s="42"/>
      <c r="Q1811" s="43"/>
      <c r="R1811" s="42"/>
      <c r="S1811" s="43"/>
      <c r="T1811" s="44"/>
      <c r="U1811" s="44"/>
      <c r="V1811" s="44"/>
      <c r="W1811" s="45"/>
    </row>
    <row r="1812" spans="6:25" s="38" customFormat="1" ht="6" customHeight="1" outlineLevel="2" x14ac:dyDescent="0.3">
      <c r="F1812" s="39"/>
      <c r="G1812" s="40"/>
      <c r="H1812" s="41"/>
      <c r="I1812" s="46"/>
      <c r="J1812" s="46"/>
      <c r="K1812" s="46"/>
      <c r="L1812" s="46"/>
      <c r="M1812" s="46"/>
      <c r="N1812" s="46"/>
      <c r="O1812" s="46"/>
      <c r="P1812" s="42"/>
      <c r="Q1812" s="43"/>
      <c r="R1812" s="42"/>
      <c r="S1812" s="43"/>
      <c r="T1812" s="44"/>
      <c r="U1812" s="44"/>
      <c r="V1812" s="44"/>
      <c r="W1812" s="45"/>
    </row>
    <row r="1813" spans="6:25" s="47" customFormat="1" ht="10.5" outlineLevel="3" x14ac:dyDescent="0.25">
      <c r="F1813" s="48"/>
      <c r="G1813" s="49"/>
      <c r="H1813" s="50" t="str">
        <f>IF(AND(H1812&lt;&gt;"Výkaz výměr:",I1812=""),"Výkaz výměr:","")</f>
        <v>Výkaz výměr:</v>
      </c>
      <c r="I1813" s="51" t="s">
        <v>204</v>
      </c>
      <c r="J1813" s="52"/>
      <c r="K1813" s="53"/>
      <c r="L1813" s="54"/>
      <c r="M1813" s="55"/>
      <c r="N1813" s="56"/>
      <c r="O1813" s="57"/>
      <c r="P1813" s="58"/>
      <c r="Q1813" s="56"/>
      <c r="R1813" s="56"/>
      <c r="S1813" s="56"/>
      <c r="T1813" s="59" t="s">
        <v>3</v>
      </c>
      <c r="U1813" s="56"/>
      <c r="V1813" s="56"/>
      <c r="W1813" s="60"/>
    </row>
    <row r="1814" spans="6:25" s="47" customFormat="1" ht="10.5" outlineLevel="3" x14ac:dyDescent="0.25">
      <c r="F1814" s="48"/>
      <c r="G1814" s="49"/>
      <c r="H1814" s="50" t="str">
        <f>IF(AND(H1813&lt;&gt;"Výkaz výměr:",I1813=""),"Výkaz výměr:","")</f>
        <v/>
      </c>
      <c r="I1814" s="51" t="s">
        <v>558</v>
      </c>
      <c r="J1814" s="52"/>
      <c r="K1814" s="53"/>
      <c r="L1814" s="54"/>
      <c r="M1814" s="55">
        <v>3</v>
      </c>
      <c r="N1814" s="56"/>
      <c r="O1814" s="57"/>
      <c r="P1814" s="58"/>
      <c r="Q1814" s="56"/>
      <c r="R1814" s="56"/>
      <c r="S1814" s="56"/>
      <c r="T1814" s="59" t="s">
        <v>3</v>
      </c>
      <c r="U1814" s="56"/>
      <c r="V1814" s="56"/>
      <c r="W1814" s="60"/>
    </row>
    <row r="1815" spans="6:25" s="38" customFormat="1" ht="12" outlineLevel="2" x14ac:dyDescent="0.3">
      <c r="F1815" s="30">
        <v>284</v>
      </c>
      <c r="G1815" s="31" t="s">
        <v>0</v>
      </c>
      <c r="H1815" s="32" t="s">
        <v>300</v>
      </c>
      <c r="I1815" s="33" t="s">
        <v>1190</v>
      </c>
      <c r="J1815" s="31" t="s">
        <v>16</v>
      </c>
      <c r="K1815" s="34">
        <v>2</v>
      </c>
      <c r="L1815" s="35">
        <v>0</v>
      </c>
      <c r="M1815" s="34">
        <v>2</v>
      </c>
      <c r="N1815" s="36">
        <v>1730</v>
      </c>
      <c r="O1815" s="37">
        <f>M1815*N1815</f>
        <v>3460</v>
      </c>
      <c r="P1815" s="37">
        <v>0.43381999999999998</v>
      </c>
      <c r="Q1815" s="37">
        <f>M1815*P1815</f>
        <v>0.86763999999999997</v>
      </c>
      <c r="R1815" s="37"/>
      <c r="S1815" s="37">
        <f>M1815*R1815</f>
        <v>0</v>
      </c>
      <c r="T1815" s="37">
        <v>21</v>
      </c>
      <c r="U1815" s="37">
        <f>O1815*T1815/100</f>
        <v>726.6</v>
      </c>
      <c r="V1815" s="37">
        <f>U1815+O1815</f>
        <v>4186.6000000000004</v>
      </c>
      <c r="W1815" s="37"/>
      <c r="X1815" s="37"/>
      <c r="Y1815" s="37">
        <v>1</v>
      </c>
    </row>
    <row r="1816" spans="6:25" s="38" customFormat="1" ht="12" outlineLevel="2" x14ac:dyDescent="0.3">
      <c r="F1816" s="39"/>
      <c r="G1816" s="40"/>
      <c r="H1816" s="191" t="s">
        <v>230</v>
      </c>
      <c r="I1816" s="203"/>
      <c r="J1816" s="203"/>
      <c r="K1816" s="203"/>
      <c r="L1816" s="203"/>
      <c r="M1816" s="203"/>
      <c r="N1816" s="203"/>
      <c r="O1816" s="203"/>
      <c r="P1816" s="42"/>
      <c r="Q1816" s="43"/>
      <c r="R1816" s="42"/>
      <c r="S1816" s="43"/>
      <c r="T1816" s="44"/>
      <c r="U1816" s="44"/>
      <c r="V1816" s="44"/>
      <c r="W1816" s="45"/>
    </row>
    <row r="1817" spans="6:25" s="38" customFormat="1" ht="6" customHeight="1" outlineLevel="2" x14ac:dyDescent="0.3">
      <c r="F1817" s="39"/>
      <c r="G1817" s="40"/>
      <c r="H1817" s="41"/>
      <c r="I1817" s="46"/>
      <c r="J1817" s="46"/>
      <c r="K1817" s="46"/>
      <c r="L1817" s="46"/>
      <c r="M1817" s="46"/>
      <c r="N1817" s="46"/>
      <c r="O1817" s="46"/>
      <c r="P1817" s="42"/>
      <c r="Q1817" s="43"/>
      <c r="R1817" s="42"/>
      <c r="S1817" s="43"/>
      <c r="T1817" s="44"/>
      <c r="U1817" s="44"/>
      <c r="V1817" s="44"/>
      <c r="W1817" s="45"/>
    </row>
    <row r="1818" spans="6:25" s="47" customFormat="1" ht="10.5" outlineLevel="3" x14ac:dyDescent="0.25">
      <c r="F1818" s="48"/>
      <c r="G1818" s="49"/>
      <c r="H1818" s="50" t="str">
        <f>IF(AND(H1817&lt;&gt;"Výkaz výměr:",I1817=""),"Výkaz výměr:","")</f>
        <v>Výkaz výměr:</v>
      </c>
      <c r="I1818" s="51" t="s">
        <v>131</v>
      </c>
      <c r="J1818" s="52"/>
      <c r="K1818" s="53"/>
      <c r="L1818" s="54"/>
      <c r="M1818" s="55"/>
      <c r="N1818" s="56"/>
      <c r="O1818" s="57"/>
      <c r="P1818" s="58"/>
      <c r="Q1818" s="56"/>
      <c r="R1818" s="56"/>
      <c r="S1818" s="56"/>
      <c r="T1818" s="59" t="s">
        <v>3</v>
      </c>
      <c r="U1818" s="56"/>
      <c r="V1818" s="56"/>
      <c r="W1818" s="60"/>
    </row>
    <row r="1819" spans="6:25" s="47" customFormat="1" ht="10.5" outlineLevel="3" x14ac:dyDescent="0.25">
      <c r="F1819" s="48"/>
      <c r="G1819" s="49"/>
      <c r="H1819" s="50" t="str">
        <f>IF(AND(H1818&lt;&gt;"Výkaz výměr:",I1818=""),"Výkaz výměr:","")</f>
        <v/>
      </c>
      <c r="I1819" s="51" t="s">
        <v>557</v>
      </c>
      <c r="J1819" s="52"/>
      <c r="K1819" s="53"/>
      <c r="L1819" s="54"/>
      <c r="M1819" s="55">
        <v>2</v>
      </c>
      <c r="N1819" s="56"/>
      <c r="O1819" s="57"/>
      <c r="P1819" s="58"/>
      <c r="Q1819" s="56"/>
      <c r="R1819" s="56"/>
      <c r="S1819" s="56"/>
      <c r="T1819" s="59" t="s">
        <v>3</v>
      </c>
      <c r="U1819" s="56"/>
      <c r="V1819" s="56"/>
      <c r="W1819" s="60"/>
    </row>
    <row r="1820" spans="6:25" s="38" customFormat="1" ht="12" outlineLevel="2" x14ac:dyDescent="0.3">
      <c r="F1820" s="30">
        <v>285</v>
      </c>
      <c r="G1820" s="31" t="s">
        <v>0</v>
      </c>
      <c r="H1820" s="32" t="s">
        <v>301</v>
      </c>
      <c r="I1820" s="33" t="s">
        <v>1189</v>
      </c>
      <c r="J1820" s="31" t="s">
        <v>16</v>
      </c>
      <c r="K1820" s="34">
        <v>2</v>
      </c>
      <c r="L1820" s="35">
        <v>0</v>
      </c>
      <c r="M1820" s="34">
        <v>2</v>
      </c>
      <c r="N1820" s="36">
        <v>960</v>
      </c>
      <c r="O1820" s="37">
        <f>M1820*N1820</f>
        <v>1920</v>
      </c>
      <c r="P1820" s="37">
        <v>0.32272000000000001</v>
      </c>
      <c r="Q1820" s="37">
        <f>M1820*P1820</f>
        <v>0.64544000000000001</v>
      </c>
      <c r="R1820" s="37"/>
      <c r="S1820" s="37">
        <f>M1820*R1820</f>
        <v>0</v>
      </c>
      <c r="T1820" s="37">
        <v>21</v>
      </c>
      <c r="U1820" s="37">
        <f>O1820*T1820/100</f>
        <v>403.2</v>
      </c>
      <c r="V1820" s="37">
        <f>U1820+O1820</f>
        <v>2323.1999999999998</v>
      </c>
      <c r="W1820" s="37"/>
      <c r="X1820" s="37"/>
      <c r="Y1820" s="37">
        <v>1</v>
      </c>
    </row>
    <row r="1821" spans="6:25" s="38" customFormat="1" ht="12" outlineLevel="2" x14ac:dyDescent="0.3">
      <c r="F1821" s="39"/>
      <c r="G1821" s="40"/>
      <c r="H1821" s="191" t="s">
        <v>230</v>
      </c>
      <c r="I1821" s="203"/>
      <c r="J1821" s="203"/>
      <c r="K1821" s="203"/>
      <c r="L1821" s="203"/>
      <c r="M1821" s="203"/>
      <c r="N1821" s="203"/>
      <c r="O1821" s="203"/>
      <c r="P1821" s="42"/>
      <c r="Q1821" s="43"/>
      <c r="R1821" s="42"/>
      <c r="S1821" s="43"/>
      <c r="T1821" s="44"/>
      <c r="U1821" s="44"/>
      <c r="V1821" s="44"/>
      <c r="W1821" s="45"/>
    </row>
    <row r="1822" spans="6:25" s="38" customFormat="1" ht="6" customHeight="1" outlineLevel="2" x14ac:dyDescent="0.3">
      <c r="F1822" s="39"/>
      <c r="G1822" s="40"/>
      <c r="H1822" s="41"/>
      <c r="I1822" s="46"/>
      <c r="J1822" s="46"/>
      <c r="K1822" s="46"/>
      <c r="L1822" s="46"/>
      <c r="M1822" s="46"/>
      <c r="N1822" s="46"/>
      <c r="O1822" s="46"/>
      <c r="P1822" s="42"/>
      <c r="Q1822" s="43"/>
      <c r="R1822" s="42"/>
      <c r="S1822" s="43"/>
      <c r="T1822" s="44"/>
      <c r="U1822" s="44"/>
      <c r="V1822" s="44"/>
      <c r="W1822" s="45"/>
    </row>
    <row r="1823" spans="6:25" s="47" customFormat="1" ht="10.5" outlineLevel="3" x14ac:dyDescent="0.25">
      <c r="F1823" s="48"/>
      <c r="G1823" s="49"/>
      <c r="H1823" s="50" t="str">
        <f>IF(AND(H1822&lt;&gt;"Výkaz výměr:",I1822=""),"Výkaz výměr:","")</f>
        <v>Výkaz výměr:</v>
      </c>
      <c r="I1823" s="51" t="s">
        <v>202</v>
      </c>
      <c r="J1823" s="52"/>
      <c r="K1823" s="53"/>
      <c r="L1823" s="54"/>
      <c r="M1823" s="55"/>
      <c r="N1823" s="56"/>
      <c r="O1823" s="57"/>
      <c r="P1823" s="58"/>
      <c r="Q1823" s="56"/>
      <c r="R1823" s="56"/>
      <c r="S1823" s="56"/>
      <c r="T1823" s="59" t="s">
        <v>3</v>
      </c>
      <c r="U1823" s="56"/>
      <c r="V1823" s="56"/>
      <c r="W1823" s="60"/>
    </row>
    <row r="1824" spans="6:25" s="47" customFormat="1" ht="10.5" outlineLevel="3" x14ac:dyDescent="0.25">
      <c r="F1824" s="48"/>
      <c r="G1824" s="49"/>
      <c r="H1824" s="50" t="str">
        <f>IF(AND(H1823&lt;&gt;"Výkaz výměr:",I1823=""),"Výkaz výměr:","")</f>
        <v/>
      </c>
      <c r="I1824" s="51" t="s">
        <v>557</v>
      </c>
      <c r="J1824" s="52"/>
      <c r="K1824" s="53"/>
      <c r="L1824" s="54"/>
      <c r="M1824" s="55">
        <v>2</v>
      </c>
      <c r="N1824" s="56"/>
      <c r="O1824" s="57"/>
      <c r="P1824" s="58"/>
      <c r="Q1824" s="56"/>
      <c r="R1824" s="56"/>
      <c r="S1824" s="56"/>
      <c r="T1824" s="59" t="s">
        <v>3</v>
      </c>
      <c r="U1824" s="56"/>
      <c r="V1824" s="56"/>
      <c r="W1824" s="60"/>
    </row>
    <row r="1825" spans="6:25" s="3" customFormat="1" ht="12.75" customHeight="1" outlineLevel="2" x14ac:dyDescent="0.25">
      <c r="F1825" s="9"/>
      <c r="G1825" s="10"/>
      <c r="H1825" s="10"/>
      <c r="I1825" s="11"/>
      <c r="J1825" s="10"/>
      <c r="K1825" s="12"/>
      <c r="L1825" s="13"/>
      <c r="M1825" s="12"/>
      <c r="N1825" s="13"/>
      <c r="O1825" s="14"/>
      <c r="P1825" s="15"/>
      <c r="Q1825" s="13"/>
      <c r="R1825" s="13"/>
      <c r="S1825" s="13"/>
      <c r="T1825" s="16" t="s">
        <v>3</v>
      </c>
      <c r="U1825" s="13"/>
      <c r="V1825" s="13"/>
      <c r="W1825" s="13"/>
    </row>
    <row r="1826" spans="6:25" s="69" customFormat="1" ht="16.5" customHeight="1" outlineLevel="1" x14ac:dyDescent="0.3">
      <c r="F1826" s="70"/>
      <c r="G1826" s="71"/>
      <c r="H1826" s="72"/>
      <c r="I1826" s="72" t="s">
        <v>1012</v>
      </c>
      <c r="J1826" s="71"/>
      <c r="K1826" s="73"/>
      <c r="L1826" s="74"/>
      <c r="M1826" s="73"/>
      <c r="N1826" s="74"/>
      <c r="O1826" s="75">
        <f>SUBTOTAL(9,O1827:O1839)</f>
        <v>6363</v>
      </c>
      <c r="P1826" s="76"/>
      <c r="Q1826" s="75">
        <f>SUBTOTAL(9,Q1827:Q1839)</f>
        <v>0</v>
      </c>
      <c r="R1826" s="74"/>
      <c r="S1826" s="75">
        <f>SUBTOTAL(9,S1827:S1839)</f>
        <v>0</v>
      </c>
      <c r="T1826" s="77"/>
      <c r="U1826" s="75">
        <f>SUBTOTAL(9,U1827:U1839)</f>
        <v>1336.23</v>
      </c>
      <c r="V1826" s="75">
        <f>SUBTOTAL(9,V1827:V1839)</f>
        <v>7699.23</v>
      </c>
      <c r="W1826" s="78"/>
      <c r="Y1826" s="75">
        <f>SUBTOTAL(9,Y1827:Y1839)</f>
        <v>2</v>
      </c>
    </row>
    <row r="1827" spans="6:25" s="38" customFormat="1" ht="12" outlineLevel="2" x14ac:dyDescent="0.3">
      <c r="F1827" s="30">
        <v>286</v>
      </c>
      <c r="G1827" s="31" t="s">
        <v>0</v>
      </c>
      <c r="H1827" s="32" t="s">
        <v>306</v>
      </c>
      <c r="I1827" s="33" t="s">
        <v>1071</v>
      </c>
      <c r="J1827" s="31" t="s">
        <v>4</v>
      </c>
      <c r="K1827" s="34">
        <v>4.3780000000000001</v>
      </c>
      <c r="L1827" s="35">
        <v>0</v>
      </c>
      <c r="M1827" s="34">
        <v>4.3780000000000001</v>
      </c>
      <c r="N1827" s="36">
        <v>350</v>
      </c>
      <c r="O1827" s="37">
        <f>M1827*N1827</f>
        <v>1532.3</v>
      </c>
      <c r="P1827" s="37">
        <v>0</v>
      </c>
      <c r="Q1827" s="37">
        <f>M1827*P1827</f>
        <v>0</v>
      </c>
      <c r="R1827" s="37"/>
      <c r="S1827" s="37">
        <f>M1827*R1827</f>
        <v>0</v>
      </c>
      <c r="T1827" s="37">
        <v>21</v>
      </c>
      <c r="U1827" s="37">
        <f>O1827*T1827/100</f>
        <v>321.78300000000002</v>
      </c>
      <c r="V1827" s="37">
        <f>U1827+O1827</f>
        <v>1854.0830000000001</v>
      </c>
      <c r="W1827" s="37" t="s">
        <v>1401</v>
      </c>
      <c r="X1827" s="37"/>
      <c r="Y1827" s="37">
        <v>1</v>
      </c>
    </row>
    <row r="1828" spans="6:25" s="38" customFormat="1" ht="12" outlineLevel="2" x14ac:dyDescent="0.3">
      <c r="F1828" s="39"/>
      <c r="G1828" s="40"/>
      <c r="H1828" s="191" t="s">
        <v>230</v>
      </c>
      <c r="I1828" s="203"/>
      <c r="J1828" s="203"/>
      <c r="K1828" s="203"/>
      <c r="L1828" s="203"/>
      <c r="M1828" s="203"/>
      <c r="N1828" s="203"/>
      <c r="O1828" s="203"/>
      <c r="P1828" s="42"/>
      <c r="Q1828" s="43"/>
      <c r="R1828" s="42"/>
      <c r="S1828" s="43"/>
      <c r="T1828" s="44"/>
      <c r="U1828" s="44"/>
      <c r="V1828" s="44"/>
      <c r="W1828" s="45"/>
    </row>
    <row r="1829" spans="6:25" s="38" customFormat="1" ht="6" customHeight="1" outlineLevel="2" x14ac:dyDescent="0.3">
      <c r="F1829" s="39"/>
      <c r="G1829" s="40"/>
      <c r="H1829" s="41"/>
      <c r="I1829" s="46"/>
      <c r="J1829" s="46"/>
      <c r="K1829" s="46"/>
      <c r="L1829" s="46"/>
      <c r="M1829" s="46"/>
      <c r="N1829" s="46"/>
      <c r="O1829" s="46"/>
      <c r="P1829" s="42"/>
      <c r="Q1829" s="43"/>
      <c r="R1829" s="42"/>
      <c r="S1829" s="43"/>
      <c r="T1829" s="44"/>
      <c r="U1829" s="44"/>
      <c r="V1829" s="44"/>
      <c r="W1829" s="45"/>
    </row>
    <row r="1830" spans="6:25" s="47" customFormat="1" ht="10.5" outlineLevel="3" x14ac:dyDescent="0.25">
      <c r="F1830" s="48"/>
      <c r="G1830" s="49"/>
      <c r="H1830" s="50" t="str">
        <f>IF(AND(H1829&lt;&gt;"Výkaz výměr:",I1829=""),"Výkaz výměr:","")</f>
        <v>Výkaz výměr:</v>
      </c>
      <c r="I1830" s="51" t="s">
        <v>1336</v>
      </c>
      <c r="J1830" s="52"/>
      <c r="K1830" s="53"/>
      <c r="L1830" s="54"/>
      <c r="M1830" s="55"/>
      <c r="N1830" s="56"/>
      <c r="O1830" s="57"/>
      <c r="P1830" s="58"/>
      <c r="Q1830" s="56"/>
      <c r="R1830" s="56"/>
      <c r="S1830" s="56"/>
      <c r="T1830" s="59" t="s">
        <v>3</v>
      </c>
      <c r="U1830" s="56"/>
      <c r="V1830" s="56"/>
      <c r="W1830" s="60"/>
    </row>
    <row r="1831" spans="6:25" s="47" customFormat="1" ht="10.5" outlineLevel="3" x14ac:dyDescent="0.25">
      <c r="F1831" s="48"/>
      <c r="G1831" s="49"/>
      <c r="H1831" s="50" t="str">
        <f>IF(AND(H1830&lt;&gt;"Výkaz výměr:",I1830=""),"Výkaz výměr:","")</f>
        <v/>
      </c>
      <c r="I1831" s="51" t="s">
        <v>414</v>
      </c>
      <c r="J1831" s="52"/>
      <c r="K1831" s="53"/>
      <c r="L1831" s="54"/>
      <c r="M1831" s="55"/>
      <c r="N1831" s="56"/>
      <c r="O1831" s="57"/>
      <c r="P1831" s="58"/>
      <c r="Q1831" s="56"/>
      <c r="R1831" s="56"/>
      <c r="S1831" s="56"/>
      <c r="T1831" s="59" t="s">
        <v>3</v>
      </c>
      <c r="U1831" s="56"/>
      <c r="V1831" s="56"/>
      <c r="W1831" s="60"/>
    </row>
    <row r="1832" spans="6:25" s="47" customFormat="1" ht="10.5" outlineLevel="3" x14ac:dyDescent="0.25">
      <c r="F1832" s="48"/>
      <c r="G1832" s="49"/>
      <c r="H1832" s="50" t="str">
        <f>IF(AND(H1831&lt;&gt;"Výkaz výměr:",I1831=""),"Výkaz výměr:","")</f>
        <v/>
      </c>
      <c r="I1832" s="51" t="s">
        <v>787</v>
      </c>
      <c r="J1832" s="52"/>
      <c r="K1832" s="53"/>
      <c r="L1832" s="54"/>
      <c r="M1832" s="55">
        <v>4.3780000000000001</v>
      </c>
      <c r="N1832" s="56"/>
      <c r="O1832" s="57"/>
      <c r="P1832" s="58"/>
      <c r="Q1832" s="56"/>
      <c r="R1832" s="56"/>
      <c r="S1832" s="56"/>
      <c r="T1832" s="59" t="s">
        <v>3</v>
      </c>
      <c r="U1832" s="56"/>
      <c r="V1832" s="56"/>
      <c r="W1832" s="60"/>
    </row>
    <row r="1833" spans="6:25" s="38" customFormat="1" ht="12" outlineLevel="2" x14ac:dyDescent="0.3">
      <c r="F1833" s="30">
        <v>287</v>
      </c>
      <c r="G1833" s="31" t="s">
        <v>0</v>
      </c>
      <c r="H1833" s="32" t="s">
        <v>306</v>
      </c>
      <c r="I1833" s="33" t="s">
        <v>1071</v>
      </c>
      <c r="J1833" s="31" t="s">
        <v>4</v>
      </c>
      <c r="K1833" s="34">
        <v>13.802</v>
      </c>
      <c r="L1833" s="35">
        <v>0</v>
      </c>
      <c r="M1833" s="34">
        <v>13.802</v>
      </c>
      <c r="N1833" s="36">
        <v>350</v>
      </c>
      <c r="O1833" s="37">
        <f>M1833*N1833</f>
        <v>4830.7</v>
      </c>
      <c r="P1833" s="37">
        <v>0</v>
      </c>
      <c r="Q1833" s="37">
        <f>M1833*P1833</f>
        <v>0</v>
      </c>
      <c r="R1833" s="37"/>
      <c r="S1833" s="37">
        <f>M1833*R1833</f>
        <v>0</v>
      </c>
      <c r="T1833" s="37">
        <v>21</v>
      </c>
      <c r="U1833" s="37">
        <f>O1833*T1833/100</f>
        <v>1014.447</v>
      </c>
      <c r="V1833" s="37">
        <f>U1833+O1833</f>
        <v>5845.1469999999999</v>
      </c>
      <c r="W1833" s="37" t="s">
        <v>1401</v>
      </c>
      <c r="X1833" s="37"/>
      <c r="Y1833" s="37">
        <v>1</v>
      </c>
    </row>
    <row r="1834" spans="6:25" s="38" customFormat="1" ht="12" outlineLevel="2" x14ac:dyDescent="0.3">
      <c r="F1834" s="39"/>
      <c r="G1834" s="40"/>
      <c r="H1834" s="191" t="s">
        <v>230</v>
      </c>
      <c r="I1834" s="203"/>
      <c r="J1834" s="203"/>
      <c r="K1834" s="203"/>
      <c r="L1834" s="203"/>
      <c r="M1834" s="203"/>
      <c r="N1834" s="203"/>
      <c r="O1834" s="203"/>
      <c r="P1834" s="42"/>
      <c r="Q1834" s="43"/>
      <c r="R1834" s="42"/>
      <c r="S1834" s="43"/>
      <c r="T1834" s="44"/>
      <c r="U1834" s="44"/>
      <c r="V1834" s="44"/>
      <c r="W1834" s="45"/>
    </row>
    <row r="1835" spans="6:25" s="38" customFormat="1" ht="6" customHeight="1" outlineLevel="2" x14ac:dyDescent="0.3">
      <c r="F1835" s="39"/>
      <c r="G1835" s="40"/>
      <c r="H1835" s="41"/>
      <c r="I1835" s="46"/>
      <c r="J1835" s="46"/>
      <c r="K1835" s="46"/>
      <c r="L1835" s="46"/>
      <c r="M1835" s="46"/>
      <c r="N1835" s="46"/>
      <c r="O1835" s="46"/>
      <c r="P1835" s="42"/>
      <c r="Q1835" s="43"/>
      <c r="R1835" s="42"/>
      <c r="S1835" s="43"/>
      <c r="T1835" s="44"/>
      <c r="U1835" s="44"/>
      <c r="V1835" s="44"/>
      <c r="W1835" s="45"/>
    </row>
    <row r="1836" spans="6:25" s="47" customFormat="1" ht="10.5" outlineLevel="3" x14ac:dyDescent="0.25">
      <c r="F1836" s="48"/>
      <c r="G1836" s="49"/>
      <c r="H1836" s="50" t="str">
        <f>IF(AND(H1835&lt;&gt;"Výkaz výměr:",I1835=""),"Výkaz výměr:","")</f>
        <v>Výkaz výměr:</v>
      </c>
      <c r="I1836" s="51" t="s">
        <v>1368</v>
      </c>
      <c r="J1836" s="52"/>
      <c r="K1836" s="53"/>
      <c r="L1836" s="54"/>
      <c r="M1836" s="55"/>
      <c r="N1836" s="56"/>
      <c r="O1836" s="57"/>
      <c r="P1836" s="58"/>
      <c r="Q1836" s="56"/>
      <c r="R1836" s="56"/>
      <c r="S1836" s="56"/>
      <c r="T1836" s="59" t="s">
        <v>3</v>
      </c>
      <c r="U1836" s="56"/>
      <c r="V1836" s="56"/>
      <c r="W1836" s="60"/>
    </row>
    <row r="1837" spans="6:25" s="47" customFormat="1" ht="10.5" outlineLevel="3" x14ac:dyDescent="0.25">
      <c r="F1837" s="48"/>
      <c r="G1837" s="49"/>
      <c r="H1837" s="50" t="str">
        <f>IF(AND(H1836&lt;&gt;"Výkaz výměr:",I1836=""),"Výkaz výměr:","")</f>
        <v/>
      </c>
      <c r="I1837" s="51" t="s">
        <v>414</v>
      </c>
      <c r="J1837" s="52"/>
      <c r="K1837" s="53"/>
      <c r="L1837" s="54"/>
      <c r="M1837" s="55"/>
      <c r="N1837" s="56"/>
      <c r="O1837" s="57"/>
      <c r="P1837" s="58"/>
      <c r="Q1837" s="56"/>
      <c r="R1837" s="56"/>
      <c r="S1837" s="56"/>
      <c r="T1837" s="59" t="s">
        <v>3</v>
      </c>
      <c r="U1837" s="56"/>
      <c r="V1837" s="56"/>
      <c r="W1837" s="60"/>
    </row>
    <row r="1838" spans="6:25" s="47" customFormat="1" ht="10.5" outlineLevel="3" x14ac:dyDescent="0.25">
      <c r="F1838" s="48"/>
      <c r="G1838" s="49"/>
      <c r="H1838" s="50" t="str">
        <f>IF(AND(H1837&lt;&gt;"Výkaz výměr:",I1837=""),"Výkaz výměr:","")</f>
        <v/>
      </c>
      <c r="I1838" s="51" t="s">
        <v>828</v>
      </c>
      <c r="J1838" s="52"/>
      <c r="K1838" s="53"/>
      <c r="L1838" s="54"/>
      <c r="M1838" s="55">
        <v>13.802</v>
      </c>
      <c r="N1838" s="56"/>
      <c r="O1838" s="57"/>
      <c r="P1838" s="58"/>
      <c r="Q1838" s="56"/>
      <c r="R1838" s="56"/>
      <c r="S1838" s="56"/>
      <c r="T1838" s="59" t="s">
        <v>3</v>
      </c>
      <c r="U1838" s="56"/>
      <c r="V1838" s="56"/>
      <c r="W1838" s="60"/>
    </row>
    <row r="1839" spans="6:25" s="3" customFormat="1" ht="12.75" customHeight="1" outlineLevel="2" x14ac:dyDescent="0.25">
      <c r="F1839" s="9"/>
      <c r="G1839" s="10"/>
      <c r="H1839" s="10"/>
      <c r="I1839" s="11"/>
      <c r="J1839" s="10"/>
      <c r="K1839" s="12"/>
      <c r="L1839" s="13"/>
      <c r="M1839" s="12"/>
      <c r="N1839" s="13"/>
      <c r="O1839" s="14"/>
      <c r="P1839" s="15"/>
      <c r="Q1839" s="13"/>
      <c r="R1839" s="13"/>
      <c r="S1839" s="13"/>
      <c r="T1839" s="16" t="s">
        <v>3</v>
      </c>
      <c r="U1839" s="13"/>
      <c r="V1839" s="13"/>
      <c r="W1839" s="13"/>
    </row>
    <row r="1840" spans="6:25" s="69" customFormat="1" ht="16.5" customHeight="1" outlineLevel="1" x14ac:dyDescent="0.3">
      <c r="F1840" s="70"/>
      <c r="G1840" s="71"/>
      <c r="H1840" s="72"/>
      <c r="I1840" s="72" t="s">
        <v>1343</v>
      </c>
      <c r="J1840" s="71"/>
      <c r="K1840" s="73"/>
      <c r="L1840" s="74"/>
      <c r="M1840" s="73"/>
      <c r="N1840" s="74"/>
      <c r="O1840" s="75">
        <f>SUBTOTAL(9,O1841:O1905)</f>
        <v>335757.75</v>
      </c>
      <c r="P1840" s="76"/>
      <c r="Q1840" s="75">
        <f>SUBTOTAL(9,Q1841:Q1905)</f>
        <v>220.227135</v>
      </c>
      <c r="R1840" s="74"/>
      <c r="S1840" s="75">
        <f>SUBTOTAL(9,S1841:S1905)</f>
        <v>0</v>
      </c>
      <c r="T1840" s="77"/>
      <c r="U1840" s="75">
        <f>SUBTOTAL(9,U1841:U1905)</f>
        <v>70509.127500000002</v>
      </c>
      <c r="V1840" s="75">
        <f>SUBTOTAL(9,V1841:V1905)</f>
        <v>406266.8775</v>
      </c>
      <c r="W1840" s="78"/>
      <c r="Y1840" s="75">
        <f>SUBTOTAL(9,Y1841:Y1905)</f>
        <v>11</v>
      </c>
    </row>
    <row r="1841" spans="6:25" s="38" customFormat="1" ht="12" outlineLevel="2" x14ac:dyDescent="0.3">
      <c r="F1841" s="30">
        <v>288</v>
      </c>
      <c r="G1841" s="31" t="s">
        <v>0</v>
      </c>
      <c r="H1841" s="32" t="s">
        <v>315</v>
      </c>
      <c r="I1841" s="33" t="s">
        <v>1169</v>
      </c>
      <c r="J1841" s="31" t="s">
        <v>1</v>
      </c>
      <c r="K1841" s="34">
        <v>29</v>
      </c>
      <c r="L1841" s="35">
        <v>0</v>
      </c>
      <c r="M1841" s="34">
        <v>29</v>
      </c>
      <c r="N1841" s="36">
        <v>24.7</v>
      </c>
      <c r="O1841" s="37">
        <f>M1841*N1841</f>
        <v>716.3</v>
      </c>
      <c r="P1841" s="37">
        <v>0</v>
      </c>
      <c r="Q1841" s="37">
        <f>M1841*P1841</f>
        <v>0</v>
      </c>
      <c r="R1841" s="37"/>
      <c r="S1841" s="37">
        <f>M1841*R1841</f>
        <v>0</v>
      </c>
      <c r="T1841" s="37">
        <v>21</v>
      </c>
      <c r="U1841" s="37">
        <f>O1841*T1841/100</f>
        <v>150.423</v>
      </c>
      <c r="V1841" s="37">
        <f>U1841+O1841</f>
        <v>866.72299999999996</v>
      </c>
      <c r="W1841" s="37"/>
      <c r="X1841" s="37"/>
      <c r="Y1841" s="37">
        <v>1</v>
      </c>
    </row>
    <row r="1842" spans="6:25" s="38" customFormat="1" ht="12" outlineLevel="2" x14ac:dyDescent="0.3">
      <c r="F1842" s="39"/>
      <c r="G1842" s="40"/>
      <c r="H1842" s="191" t="s">
        <v>230</v>
      </c>
      <c r="I1842" s="203"/>
      <c r="J1842" s="203"/>
      <c r="K1842" s="203"/>
      <c r="L1842" s="203"/>
      <c r="M1842" s="203"/>
      <c r="N1842" s="203"/>
      <c r="O1842" s="203"/>
      <c r="P1842" s="42"/>
      <c r="Q1842" s="43"/>
      <c r="R1842" s="42"/>
      <c r="S1842" s="43"/>
      <c r="T1842" s="44"/>
      <c r="U1842" s="44"/>
      <c r="V1842" s="44"/>
      <c r="W1842" s="45"/>
    </row>
    <row r="1843" spans="6:25" s="38" customFormat="1" ht="6" customHeight="1" outlineLevel="2" x14ac:dyDescent="0.3">
      <c r="F1843" s="39"/>
      <c r="G1843" s="40"/>
      <c r="H1843" s="41"/>
      <c r="I1843" s="46"/>
      <c r="J1843" s="46"/>
      <c r="K1843" s="46"/>
      <c r="L1843" s="46"/>
      <c r="M1843" s="46"/>
      <c r="N1843" s="46"/>
      <c r="O1843" s="46"/>
      <c r="P1843" s="42"/>
      <c r="Q1843" s="43"/>
      <c r="R1843" s="42"/>
      <c r="S1843" s="43"/>
      <c r="T1843" s="44"/>
      <c r="U1843" s="44"/>
      <c r="V1843" s="44"/>
      <c r="W1843" s="45"/>
    </row>
    <row r="1844" spans="6:25" s="47" customFormat="1" ht="10.5" outlineLevel="3" x14ac:dyDescent="0.25">
      <c r="F1844" s="48"/>
      <c r="G1844" s="49"/>
      <c r="H1844" s="50" t="str">
        <f>IF(AND(H1843&lt;&gt;"Výkaz výměr:",I1843=""),"Výkaz výměr:","")</f>
        <v>Výkaz výměr:</v>
      </c>
      <c r="I1844" s="51" t="s">
        <v>48</v>
      </c>
      <c r="J1844" s="52"/>
      <c r="K1844" s="53"/>
      <c r="L1844" s="54"/>
      <c r="M1844" s="55"/>
      <c r="N1844" s="56"/>
      <c r="O1844" s="57"/>
      <c r="P1844" s="58"/>
      <c r="Q1844" s="56"/>
      <c r="R1844" s="56"/>
      <c r="S1844" s="56"/>
      <c r="T1844" s="59" t="s">
        <v>3</v>
      </c>
      <c r="U1844" s="56"/>
      <c r="V1844" s="56"/>
      <c r="W1844" s="60"/>
    </row>
    <row r="1845" spans="6:25" s="47" customFormat="1" ht="10.5" outlineLevel="3" x14ac:dyDescent="0.25">
      <c r="F1845" s="48"/>
      <c r="G1845" s="49"/>
      <c r="H1845" s="50" t="str">
        <f>IF(AND(H1844&lt;&gt;"Výkaz výměr:",I1844=""),"Výkaz výměr:","")</f>
        <v/>
      </c>
      <c r="I1845" s="51" t="s">
        <v>587</v>
      </c>
      <c r="J1845" s="52"/>
      <c r="K1845" s="53"/>
      <c r="L1845" s="54"/>
      <c r="M1845" s="55">
        <v>29</v>
      </c>
      <c r="N1845" s="56"/>
      <c r="O1845" s="57"/>
      <c r="P1845" s="58"/>
      <c r="Q1845" s="56"/>
      <c r="R1845" s="56"/>
      <c r="S1845" s="56"/>
      <c r="T1845" s="59" t="s">
        <v>3</v>
      </c>
      <c r="U1845" s="56"/>
      <c r="V1845" s="56"/>
      <c r="W1845" s="60"/>
    </row>
    <row r="1846" spans="6:25" s="38" customFormat="1" ht="24" outlineLevel="2" x14ac:dyDescent="0.3">
      <c r="F1846" s="30">
        <v>289</v>
      </c>
      <c r="G1846" s="31" t="s">
        <v>0</v>
      </c>
      <c r="H1846" s="32" t="s">
        <v>313</v>
      </c>
      <c r="I1846" s="33" t="s">
        <v>1377</v>
      </c>
      <c r="J1846" s="31" t="s">
        <v>1</v>
      </c>
      <c r="K1846" s="34">
        <v>169.5</v>
      </c>
      <c r="L1846" s="35">
        <v>0</v>
      </c>
      <c r="M1846" s="34">
        <v>169.5</v>
      </c>
      <c r="N1846" s="36">
        <v>285</v>
      </c>
      <c r="O1846" s="37">
        <f>M1846*N1846</f>
        <v>48307.5</v>
      </c>
      <c r="P1846" s="37">
        <v>0.188</v>
      </c>
      <c r="Q1846" s="37">
        <f>M1846*P1846</f>
        <v>31.866</v>
      </c>
      <c r="R1846" s="37"/>
      <c r="S1846" s="37">
        <f>M1846*R1846</f>
        <v>0</v>
      </c>
      <c r="T1846" s="37">
        <v>21</v>
      </c>
      <c r="U1846" s="37">
        <f>O1846*T1846/100</f>
        <v>10144.575000000001</v>
      </c>
      <c r="V1846" s="37">
        <f>U1846+O1846</f>
        <v>58452.074999999997</v>
      </c>
      <c r="W1846" s="37" t="s">
        <v>1294</v>
      </c>
      <c r="X1846" s="37"/>
      <c r="Y1846" s="37">
        <v>1</v>
      </c>
    </row>
    <row r="1847" spans="6:25" s="38" customFormat="1" ht="12" outlineLevel="2" x14ac:dyDescent="0.3">
      <c r="F1847" s="39"/>
      <c r="G1847" s="40"/>
      <c r="H1847" s="191" t="s">
        <v>230</v>
      </c>
      <c r="I1847" s="203"/>
      <c r="J1847" s="203"/>
      <c r="K1847" s="203"/>
      <c r="L1847" s="203"/>
      <c r="M1847" s="203"/>
      <c r="N1847" s="203"/>
      <c r="O1847" s="203"/>
      <c r="P1847" s="42"/>
      <c r="Q1847" s="43"/>
      <c r="R1847" s="42"/>
      <c r="S1847" s="43"/>
      <c r="T1847" s="44"/>
      <c r="U1847" s="44"/>
      <c r="V1847" s="44"/>
      <c r="W1847" s="45"/>
    </row>
    <row r="1848" spans="6:25" s="38" customFormat="1" ht="6" customHeight="1" outlineLevel="2" x14ac:dyDescent="0.3">
      <c r="F1848" s="39"/>
      <c r="G1848" s="40"/>
      <c r="H1848" s="41"/>
      <c r="I1848" s="46"/>
      <c r="J1848" s="46"/>
      <c r="K1848" s="46"/>
      <c r="L1848" s="46"/>
      <c r="M1848" s="46"/>
      <c r="N1848" s="46"/>
      <c r="O1848" s="46"/>
      <c r="P1848" s="42"/>
      <c r="Q1848" s="43"/>
      <c r="R1848" s="42"/>
      <c r="S1848" s="43"/>
      <c r="T1848" s="44"/>
      <c r="U1848" s="44"/>
      <c r="V1848" s="44"/>
      <c r="W1848" s="45"/>
    </row>
    <row r="1849" spans="6:25" s="47" customFormat="1" ht="10.5" outlineLevel="3" x14ac:dyDescent="0.25">
      <c r="F1849" s="48"/>
      <c r="G1849" s="49"/>
      <c r="H1849" s="50" t="str">
        <f>IF(AND(H1848&lt;&gt;"Výkaz výměr:",I1848=""),"Výkaz výměr:","")</f>
        <v>Výkaz výměr:</v>
      </c>
      <c r="I1849" s="51" t="s">
        <v>1064</v>
      </c>
      <c r="J1849" s="52"/>
      <c r="K1849" s="53"/>
      <c r="L1849" s="54"/>
      <c r="M1849" s="55"/>
      <c r="N1849" s="56"/>
      <c r="O1849" s="57"/>
      <c r="P1849" s="58"/>
      <c r="Q1849" s="56"/>
      <c r="R1849" s="56"/>
      <c r="S1849" s="56"/>
      <c r="T1849" s="59" t="s">
        <v>3</v>
      </c>
      <c r="U1849" s="56"/>
      <c r="V1849" s="56"/>
      <c r="W1849" s="60"/>
    </row>
    <row r="1850" spans="6:25" s="47" customFormat="1" ht="10.5" outlineLevel="3" x14ac:dyDescent="0.25">
      <c r="F1850" s="48"/>
      <c r="G1850" s="49"/>
      <c r="H1850" s="50" t="str">
        <f>IF(AND(H1849&lt;&gt;"Výkaz výměr:",I1849=""),"Výkaz výměr:","")</f>
        <v/>
      </c>
      <c r="I1850" s="51" t="s">
        <v>1021</v>
      </c>
      <c r="J1850" s="52"/>
      <c r="K1850" s="53"/>
      <c r="L1850" s="54"/>
      <c r="M1850" s="55"/>
      <c r="N1850" s="56"/>
      <c r="O1850" s="57"/>
      <c r="P1850" s="58"/>
      <c r="Q1850" s="56"/>
      <c r="R1850" s="56"/>
      <c r="S1850" s="56"/>
      <c r="T1850" s="59" t="s">
        <v>3</v>
      </c>
      <c r="U1850" s="56"/>
      <c r="V1850" s="56"/>
      <c r="W1850" s="60"/>
    </row>
    <row r="1851" spans="6:25" s="47" customFormat="1" ht="10.5" outlineLevel="3" x14ac:dyDescent="0.25">
      <c r="F1851" s="48"/>
      <c r="G1851" s="49"/>
      <c r="H1851" s="50" t="str">
        <f>IF(AND(H1850&lt;&gt;"Výkaz výměr:",I1850=""),"Výkaz výměr:","")</f>
        <v/>
      </c>
      <c r="I1851" s="51" t="s">
        <v>1038</v>
      </c>
      <c r="J1851" s="52"/>
      <c r="K1851" s="53"/>
      <c r="L1851" s="54"/>
      <c r="M1851" s="55"/>
      <c r="N1851" s="56"/>
      <c r="O1851" s="57"/>
      <c r="P1851" s="58"/>
      <c r="Q1851" s="56"/>
      <c r="R1851" s="56"/>
      <c r="S1851" s="56"/>
      <c r="T1851" s="59" t="s">
        <v>3</v>
      </c>
      <c r="U1851" s="56"/>
      <c r="V1851" s="56"/>
      <c r="W1851" s="60"/>
    </row>
    <row r="1852" spans="6:25" s="47" customFormat="1" ht="10.5" outlineLevel="3" x14ac:dyDescent="0.25">
      <c r="F1852" s="48"/>
      <c r="G1852" s="49"/>
      <c r="H1852" s="50" t="str">
        <f>IF(AND(H1851&lt;&gt;"Výkaz výměr:",I1851=""),"Výkaz výměr:","")</f>
        <v/>
      </c>
      <c r="I1852" s="51" t="s">
        <v>1227</v>
      </c>
      <c r="J1852" s="52"/>
      <c r="K1852" s="53"/>
      <c r="L1852" s="54"/>
      <c r="M1852" s="55"/>
      <c r="N1852" s="56"/>
      <c r="O1852" s="57"/>
      <c r="P1852" s="58"/>
      <c r="Q1852" s="56"/>
      <c r="R1852" s="56"/>
      <c r="S1852" s="56"/>
      <c r="T1852" s="59" t="s">
        <v>3</v>
      </c>
      <c r="U1852" s="56"/>
      <c r="V1852" s="56"/>
      <c r="W1852" s="60"/>
    </row>
    <row r="1853" spans="6:25" s="47" customFormat="1" ht="10.5" outlineLevel="3" x14ac:dyDescent="0.25">
      <c r="F1853" s="48"/>
      <c r="G1853" s="49"/>
      <c r="H1853" s="50" t="str">
        <f>IF(AND(H1852&lt;&gt;"Výkaz výměr:",I1852=""),"Výkaz výměr:","")</f>
        <v/>
      </c>
      <c r="I1853" s="51" t="s">
        <v>759</v>
      </c>
      <c r="J1853" s="52"/>
      <c r="K1853" s="53"/>
      <c r="L1853" s="54"/>
      <c r="M1853" s="55">
        <v>169.5</v>
      </c>
      <c r="N1853" s="56"/>
      <c r="O1853" s="57"/>
      <c r="P1853" s="58"/>
      <c r="Q1853" s="56"/>
      <c r="R1853" s="56"/>
      <c r="S1853" s="56"/>
      <c r="T1853" s="59" t="s">
        <v>3</v>
      </c>
      <c r="U1853" s="56"/>
      <c r="V1853" s="56"/>
      <c r="W1853" s="60"/>
    </row>
    <row r="1854" spans="6:25" s="38" customFormat="1" ht="12" outlineLevel="2" x14ac:dyDescent="0.3">
      <c r="F1854" s="30">
        <v>290</v>
      </c>
      <c r="G1854" s="31" t="s">
        <v>0</v>
      </c>
      <c r="H1854" s="32" t="s">
        <v>163</v>
      </c>
      <c r="I1854" s="33" t="s">
        <v>569</v>
      </c>
      <c r="J1854" s="31" t="s">
        <v>16</v>
      </c>
      <c r="K1854" s="34">
        <v>147.52500000000001</v>
      </c>
      <c r="L1854" s="35">
        <v>0</v>
      </c>
      <c r="M1854" s="34">
        <v>147.52500000000001</v>
      </c>
      <c r="N1854" s="36">
        <v>84</v>
      </c>
      <c r="O1854" s="37">
        <f>M1854*N1854</f>
        <v>12392.1</v>
      </c>
      <c r="P1854" s="37">
        <v>4.4999999999999998E-2</v>
      </c>
      <c r="Q1854" s="37">
        <f>M1854*P1854</f>
        <v>6.6386250000000002</v>
      </c>
      <c r="R1854" s="37"/>
      <c r="S1854" s="37">
        <f>M1854*R1854</f>
        <v>0</v>
      </c>
      <c r="T1854" s="37">
        <v>21</v>
      </c>
      <c r="U1854" s="37">
        <f>O1854*T1854/100</f>
        <v>2602.3409999999999</v>
      </c>
      <c r="V1854" s="37">
        <f>U1854+O1854</f>
        <v>14994.441000000001</v>
      </c>
      <c r="W1854" s="37"/>
      <c r="X1854" s="37"/>
      <c r="Y1854" s="37">
        <v>1</v>
      </c>
    </row>
    <row r="1855" spans="6:25" s="38" customFormat="1" ht="12" outlineLevel="2" x14ac:dyDescent="0.3">
      <c r="F1855" s="39"/>
      <c r="G1855" s="40"/>
      <c r="H1855" s="191" t="s">
        <v>230</v>
      </c>
      <c r="I1855" s="203"/>
      <c r="J1855" s="203"/>
      <c r="K1855" s="203"/>
      <c r="L1855" s="203"/>
      <c r="M1855" s="203"/>
      <c r="N1855" s="203"/>
      <c r="O1855" s="203"/>
      <c r="P1855" s="42"/>
      <c r="Q1855" s="43"/>
      <c r="R1855" s="42"/>
      <c r="S1855" s="43"/>
      <c r="T1855" s="44"/>
      <c r="U1855" s="44"/>
      <c r="V1855" s="44"/>
      <c r="W1855" s="45"/>
    </row>
    <row r="1856" spans="6:25" s="38" customFormat="1" ht="6" customHeight="1" outlineLevel="2" x14ac:dyDescent="0.3">
      <c r="F1856" s="39"/>
      <c r="G1856" s="40"/>
      <c r="H1856" s="41"/>
      <c r="I1856" s="46"/>
      <c r="J1856" s="46"/>
      <c r="K1856" s="46"/>
      <c r="L1856" s="46"/>
      <c r="M1856" s="46"/>
      <c r="N1856" s="46"/>
      <c r="O1856" s="46"/>
      <c r="P1856" s="42"/>
      <c r="Q1856" s="43"/>
      <c r="R1856" s="42"/>
      <c r="S1856" s="43"/>
      <c r="T1856" s="44"/>
      <c r="U1856" s="44"/>
      <c r="V1856" s="44"/>
      <c r="W1856" s="45"/>
    </row>
    <row r="1857" spans="6:25" s="47" customFormat="1" ht="10.5" outlineLevel="3" x14ac:dyDescent="0.25">
      <c r="F1857" s="48"/>
      <c r="G1857" s="49"/>
      <c r="H1857" s="50" t="str">
        <f>IF(AND(H1856&lt;&gt;"Výkaz výměr:",I1856=""),"Výkaz výměr:","")</f>
        <v>Výkaz výměr:</v>
      </c>
      <c r="I1857" s="51" t="s">
        <v>566</v>
      </c>
      <c r="J1857" s="52"/>
      <c r="K1857" s="53"/>
      <c r="L1857" s="54"/>
      <c r="M1857" s="55"/>
      <c r="N1857" s="56"/>
      <c r="O1857" s="57"/>
      <c r="P1857" s="58"/>
      <c r="Q1857" s="56"/>
      <c r="R1857" s="56"/>
      <c r="S1857" s="56"/>
      <c r="T1857" s="59" t="s">
        <v>3</v>
      </c>
      <c r="U1857" s="56"/>
      <c r="V1857" s="56"/>
      <c r="W1857" s="60"/>
    </row>
    <row r="1858" spans="6:25" s="47" customFormat="1" ht="10.5" outlineLevel="3" x14ac:dyDescent="0.25">
      <c r="F1858" s="48"/>
      <c r="G1858" s="49"/>
      <c r="H1858" s="50" t="str">
        <f>IF(AND(H1857&lt;&gt;"Výkaz výměr:",I1857=""),"Výkaz výměr:","")</f>
        <v/>
      </c>
      <c r="I1858" s="51" t="s">
        <v>898</v>
      </c>
      <c r="J1858" s="52"/>
      <c r="K1858" s="53"/>
      <c r="L1858" s="54"/>
      <c r="M1858" s="55">
        <v>147.52500000000001</v>
      </c>
      <c r="N1858" s="56"/>
      <c r="O1858" s="57"/>
      <c r="P1858" s="58"/>
      <c r="Q1858" s="56"/>
      <c r="R1858" s="56"/>
      <c r="S1858" s="56"/>
      <c r="T1858" s="59" t="s">
        <v>3</v>
      </c>
      <c r="U1858" s="56"/>
      <c r="V1858" s="56"/>
      <c r="W1858" s="60"/>
    </row>
    <row r="1859" spans="6:25" s="38" customFormat="1" ht="12" outlineLevel="2" x14ac:dyDescent="0.3">
      <c r="F1859" s="30">
        <v>291</v>
      </c>
      <c r="G1859" s="31" t="s">
        <v>0</v>
      </c>
      <c r="H1859" s="32" t="s">
        <v>110</v>
      </c>
      <c r="I1859" s="33" t="s">
        <v>980</v>
      </c>
      <c r="J1859" s="31" t="s">
        <v>16</v>
      </c>
      <c r="K1859" s="34">
        <v>30.45</v>
      </c>
      <c r="L1859" s="35">
        <v>0</v>
      </c>
      <c r="M1859" s="34">
        <v>30.45</v>
      </c>
      <c r="N1859" s="36">
        <v>114</v>
      </c>
      <c r="O1859" s="37">
        <f>M1859*N1859</f>
        <v>3471.2999999999997</v>
      </c>
      <c r="P1859" s="37">
        <v>0.08</v>
      </c>
      <c r="Q1859" s="37">
        <f>M1859*P1859</f>
        <v>2.4359999999999999</v>
      </c>
      <c r="R1859" s="37"/>
      <c r="S1859" s="37">
        <f>M1859*R1859</f>
        <v>0</v>
      </c>
      <c r="T1859" s="37">
        <v>21</v>
      </c>
      <c r="U1859" s="37">
        <f>O1859*T1859/100</f>
        <v>728.97299999999984</v>
      </c>
      <c r="V1859" s="37">
        <f>U1859+O1859</f>
        <v>4200.2729999999992</v>
      </c>
      <c r="W1859" s="37" t="s">
        <v>523</v>
      </c>
      <c r="X1859" s="37"/>
      <c r="Y1859" s="37">
        <v>1</v>
      </c>
    </row>
    <row r="1860" spans="6:25" s="38" customFormat="1" ht="12" outlineLevel="2" x14ac:dyDescent="0.3">
      <c r="F1860" s="39"/>
      <c r="G1860" s="40"/>
      <c r="H1860" s="191" t="s">
        <v>230</v>
      </c>
      <c r="I1860" s="203"/>
      <c r="J1860" s="203"/>
      <c r="K1860" s="203"/>
      <c r="L1860" s="203"/>
      <c r="M1860" s="203"/>
      <c r="N1860" s="203"/>
      <c r="O1860" s="203"/>
      <c r="P1860" s="42"/>
      <c r="Q1860" s="43"/>
      <c r="R1860" s="42"/>
      <c r="S1860" s="43"/>
      <c r="T1860" s="44"/>
      <c r="U1860" s="44"/>
      <c r="V1860" s="44"/>
      <c r="W1860" s="45"/>
    </row>
    <row r="1861" spans="6:25" s="38" customFormat="1" ht="6" customHeight="1" outlineLevel="2" x14ac:dyDescent="0.3">
      <c r="F1861" s="39"/>
      <c r="G1861" s="40"/>
      <c r="H1861" s="41"/>
      <c r="I1861" s="46"/>
      <c r="J1861" s="46"/>
      <c r="K1861" s="46"/>
      <c r="L1861" s="46"/>
      <c r="M1861" s="46"/>
      <c r="N1861" s="46"/>
      <c r="O1861" s="46"/>
      <c r="P1861" s="42"/>
      <c r="Q1861" s="43"/>
      <c r="R1861" s="42"/>
      <c r="S1861" s="43"/>
      <c r="T1861" s="44"/>
      <c r="U1861" s="44"/>
      <c r="V1861" s="44"/>
      <c r="W1861" s="45"/>
    </row>
    <row r="1862" spans="6:25" s="47" customFormat="1" ht="10.5" outlineLevel="3" x14ac:dyDescent="0.25">
      <c r="F1862" s="48"/>
      <c r="G1862" s="49"/>
      <c r="H1862" s="50" t="str">
        <f>IF(AND(H1861&lt;&gt;"Výkaz výměr:",I1861=""),"Výkaz výměr:","")</f>
        <v>Výkaz výměr:</v>
      </c>
      <c r="I1862" s="51" t="s">
        <v>948</v>
      </c>
      <c r="J1862" s="52"/>
      <c r="K1862" s="53"/>
      <c r="L1862" s="54"/>
      <c r="M1862" s="55"/>
      <c r="N1862" s="56"/>
      <c r="O1862" s="57"/>
      <c r="P1862" s="58"/>
      <c r="Q1862" s="56"/>
      <c r="R1862" s="56"/>
      <c r="S1862" s="56"/>
      <c r="T1862" s="59" t="s">
        <v>3</v>
      </c>
      <c r="U1862" s="56"/>
      <c r="V1862" s="56"/>
      <c r="W1862" s="60"/>
    </row>
    <row r="1863" spans="6:25" s="47" customFormat="1" ht="10.5" outlineLevel="3" x14ac:dyDescent="0.25">
      <c r="F1863" s="48"/>
      <c r="G1863" s="49"/>
      <c r="H1863" s="50" t="str">
        <f>IF(AND(H1862&lt;&gt;"Výkaz výměr:",I1862=""),"Výkaz výměr:","")</f>
        <v/>
      </c>
      <c r="I1863" s="51" t="s">
        <v>779</v>
      </c>
      <c r="J1863" s="52"/>
      <c r="K1863" s="53"/>
      <c r="L1863" s="54"/>
      <c r="M1863" s="55">
        <v>30.45</v>
      </c>
      <c r="N1863" s="56"/>
      <c r="O1863" s="57"/>
      <c r="P1863" s="58"/>
      <c r="Q1863" s="56"/>
      <c r="R1863" s="56"/>
      <c r="S1863" s="56"/>
      <c r="T1863" s="59" t="s">
        <v>3</v>
      </c>
      <c r="U1863" s="56"/>
      <c r="V1863" s="56"/>
      <c r="W1863" s="60"/>
    </row>
    <row r="1864" spans="6:25" s="38" customFormat="1" ht="12" outlineLevel="2" x14ac:dyDescent="0.3">
      <c r="F1864" s="30">
        <v>292</v>
      </c>
      <c r="G1864" s="31" t="s">
        <v>0</v>
      </c>
      <c r="H1864" s="32" t="s">
        <v>316</v>
      </c>
      <c r="I1864" s="33" t="s">
        <v>1203</v>
      </c>
      <c r="J1864" s="31" t="s">
        <v>1</v>
      </c>
      <c r="K1864" s="34">
        <v>175</v>
      </c>
      <c r="L1864" s="35">
        <v>0</v>
      </c>
      <c r="M1864" s="34">
        <v>175</v>
      </c>
      <c r="N1864" s="36">
        <v>56.4</v>
      </c>
      <c r="O1864" s="37">
        <f>M1864*N1864</f>
        <v>9870</v>
      </c>
      <c r="P1864" s="37">
        <v>0</v>
      </c>
      <c r="Q1864" s="37">
        <f>M1864*P1864</f>
        <v>0</v>
      </c>
      <c r="R1864" s="37"/>
      <c r="S1864" s="37">
        <f>M1864*R1864</f>
        <v>0</v>
      </c>
      <c r="T1864" s="37">
        <v>21</v>
      </c>
      <c r="U1864" s="37">
        <f>O1864*T1864/100</f>
        <v>2072.6999999999998</v>
      </c>
      <c r="V1864" s="37">
        <f>U1864+O1864</f>
        <v>11942.7</v>
      </c>
      <c r="W1864" s="37" t="s">
        <v>1280</v>
      </c>
      <c r="X1864" s="37"/>
      <c r="Y1864" s="37">
        <v>1</v>
      </c>
    </row>
    <row r="1865" spans="6:25" s="38" customFormat="1" ht="12" outlineLevel="2" x14ac:dyDescent="0.3">
      <c r="F1865" s="39"/>
      <c r="G1865" s="40"/>
      <c r="H1865" s="191" t="s">
        <v>230</v>
      </c>
      <c r="I1865" s="203"/>
      <c r="J1865" s="203"/>
      <c r="K1865" s="203"/>
      <c r="L1865" s="203"/>
      <c r="M1865" s="203"/>
      <c r="N1865" s="203"/>
      <c r="O1865" s="203"/>
      <c r="P1865" s="42"/>
      <c r="Q1865" s="43"/>
      <c r="R1865" s="42"/>
      <c r="S1865" s="43"/>
      <c r="T1865" s="44"/>
      <c r="U1865" s="44"/>
      <c r="V1865" s="44"/>
      <c r="W1865" s="45"/>
    </row>
    <row r="1866" spans="6:25" s="38" customFormat="1" ht="6" customHeight="1" outlineLevel="2" x14ac:dyDescent="0.3">
      <c r="F1866" s="39"/>
      <c r="G1866" s="40"/>
      <c r="H1866" s="41"/>
      <c r="I1866" s="46"/>
      <c r="J1866" s="46"/>
      <c r="K1866" s="46"/>
      <c r="L1866" s="46"/>
      <c r="M1866" s="46"/>
      <c r="N1866" s="46"/>
      <c r="O1866" s="46"/>
      <c r="P1866" s="42"/>
      <c r="Q1866" s="43"/>
      <c r="R1866" s="42"/>
      <c r="S1866" s="43"/>
      <c r="T1866" s="44"/>
      <c r="U1866" s="44"/>
      <c r="V1866" s="44"/>
      <c r="W1866" s="45"/>
    </row>
    <row r="1867" spans="6:25" s="47" customFormat="1" ht="10.5" outlineLevel="3" x14ac:dyDescent="0.25">
      <c r="F1867" s="48"/>
      <c r="G1867" s="49"/>
      <c r="H1867" s="50" t="str">
        <f>IF(AND(H1866&lt;&gt;"Výkaz výměr:",I1866=""),"Výkaz výměr:","")</f>
        <v>Výkaz výměr:</v>
      </c>
      <c r="I1867" s="51" t="s">
        <v>82</v>
      </c>
      <c r="J1867" s="52"/>
      <c r="K1867" s="53"/>
      <c r="L1867" s="54"/>
      <c r="M1867" s="55"/>
      <c r="N1867" s="56"/>
      <c r="O1867" s="57"/>
      <c r="P1867" s="58"/>
      <c r="Q1867" s="56"/>
      <c r="R1867" s="56"/>
      <c r="S1867" s="56"/>
      <c r="T1867" s="59" t="s">
        <v>3</v>
      </c>
      <c r="U1867" s="56"/>
      <c r="V1867" s="56"/>
      <c r="W1867" s="60"/>
    </row>
    <row r="1868" spans="6:25" s="47" customFormat="1" ht="10.5" outlineLevel="3" x14ac:dyDescent="0.25">
      <c r="F1868" s="48"/>
      <c r="G1868" s="49"/>
      <c r="H1868" s="50" t="str">
        <f>IF(AND(H1867&lt;&gt;"Výkaz výměr:",I1867=""),"Výkaz výměr:","")</f>
        <v/>
      </c>
      <c r="I1868" s="51" t="s">
        <v>634</v>
      </c>
      <c r="J1868" s="52"/>
      <c r="K1868" s="53"/>
      <c r="L1868" s="54"/>
      <c r="M1868" s="55">
        <v>175</v>
      </c>
      <c r="N1868" s="56"/>
      <c r="O1868" s="57"/>
      <c r="P1868" s="58"/>
      <c r="Q1868" s="56"/>
      <c r="R1868" s="56"/>
      <c r="S1868" s="56"/>
      <c r="T1868" s="59" t="s">
        <v>3</v>
      </c>
      <c r="U1868" s="56"/>
      <c r="V1868" s="56"/>
      <c r="W1868" s="60"/>
    </row>
    <row r="1869" spans="6:25" s="38" customFormat="1" ht="12" outlineLevel="2" x14ac:dyDescent="0.3">
      <c r="F1869" s="30">
        <v>293</v>
      </c>
      <c r="G1869" s="31" t="s">
        <v>0</v>
      </c>
      <c r="H1869" s="32" t="s">
        <v>317</v>
      </c>
      <c r="I1869" s="33" t="s">
        <v>1226</v>
      </c>
      <c r="J1869" s="31" t="s">
        <v>1</v>
      </c>
      <c r="K1869" s="34">
        <v>8.5</v>
      </c>
      <c r="L1869" s="35">
        <v>0</v>
      </c>
      <c r="M1869" s="34">
        <v>8.5</v>
      </c>
      <c r="N1869" s="36">
        <v>71.099999999999994</v>
      </c>
      <c r="O1869" s="37">
        <f>M1869*N1869</f>
        <v>604.34999999999991</v>
      </c>
      <c r="P1869" s="37">
        <v>0</v>
      </c>
      <c r="Q1869" s="37">
        <f>M1869*P1869</f>
        <v>0</v>
      </c>
      <c r="R1869" s="37"/>
      <c r="S1869" s="37">
        <f>M1869*R1869</f>
        <v>0</v>
      </c>
      <c r="T1869" s="37">
        <v>21</v>
      </c>
      <c r="U1869" s="37">
        <f>O1869*T1869/100</f>
        <v>126.91349999999998</v>
      </c>
      <c r="V1869" s="37">
        <f>U1869+O1869</f>
        <v>731.26349999999991</v>
      </c>
      <c r="W1869" s="37" t="s">
        <v>1280</v>
      </c>
      <c r="X1869" s="37"/>
      <c r="Y1869" s="37">
        <v>1</v>
      </c>
    </row>
    <row r="1870" spans="6:25" s="38" customFormat="1" ht="12" outlineLevel="2" x14ac:dyDescent="0.3">
      <c r="F1870" s="39"/>
      <c r="G1870" s="40"/>
      <c r="H1870" s="191" t="s">
        <v>230</v>
      </c>
      <c r="I1870" s="203"/>
      <c r="J1870" s="203"/>
      <c r="K1870" s="203"/>
      <c r="L1870" s="203"/>
      <c r="M1870" s="203"/>
      <c r="N1870" s="203"/>
      <c r="O1870" s="203"/>
      <c r="P1870" s="42"/>
      <c r="Q1870" s="43"/>
      <c r="R1870" s="42"/>
      <c r="S1870" s="43"/>
      <c r="T1870" s="44"/>
      <c r="U1870" s="44"/>
      <c r="V1870" s="44"/>
      <c r="W1870" s="45"/>
    </row>
    <row r="1871" spans="6:25" s="38" customFormat="1" ht="6" customHeight="1" outlineLevel="2" x14ac:dyDescent="0.3">
      <c r="F1871" s="39"/>
      <c r="G1871" s="40"/>
      <c r="H1871" s="41"/>
      <c r="I1871" s="46"/>
      <c r="J1871" s="46"/>
      <c r="K1871" s="46"/>
      <c r="L1871" s="46"/>
      <c r="M1871" s="46"/>
      <c r="N1871" s="46"/>
      <c r="O1871" s="46"/>
      <c r="P1871" s="42"/>
      <c r="Q1871" s="43"/>
      <c r="R1871" s="42"/>
      <c r="S1871" s="43"/>
      <c r="T1871" s="44"/>
      <c r="U1871" s="44"/>
      <c r="V1871" s="44"/>
      <c r="W1871" s="45"/>
    </row>
    <row r="1872" spans="6:25" s="47" customFormat="1" ht="10.5" outlineLevel="3" x14ac:dyDescent="0.25">
      <c r="F1872" s="48"/>
      <c r="G1872" s="49"/>
      <c r="H1872" s="50" t="str">
        <f>IF(AND(H1871&lt;&gt;"Výkaz výměr:",I1871=""),"Výkaz výměr:","")</f>
        <v>Výkaz výměr:</v>
      </c>
      <c r="I1872" s="51" t="s">
        <v>92</v>
      </c>
      <c r="J1872" s="52"/>
      <c r="K1872" s="53"/>
      <c r="L1872" s="54"/>
      <c r="M1872" s="55"/>
      <c r="N1872" s="56"/>
      <c r="O1872" s="57"/>
      <c r="P1872" s="58"/>
      <c r="Q1872" s="56"/>
      <c r="R1872" s="56"/>
      <c r="S1872" s="56"/>
      <c r="T1872" s="59" t="s">
        <v>3</v>
      </c>
      <c r="U1872" s="56"/>
      <c r="V1872" s="56"/>
      <c r="W1872" s="60"/>
    </row>
    <row r="1873" spans="6:25" s="47" customFormat="1" ht="10.5" outlineLevel="3" x14ac:dyDescent="0.25">
      <c r="F1873" s="48"/>
      <c r="G1873" s="49"/>
      <c r="H1873" s="50" t="str">
        <f>IF(AND(H1872&lt;&gt;"Výkaz výměr:",I1872=""),"Výkaz výměr:","")</f>
        <v/>
      </c>
      <c r="I1873" s="51" t="s">
        <v>663</v>
      </c>
      <c r="J1873" s="52"/>
      <c r="K1873" s="53"/>
      <c r="L1873" s="54"/>
      <c r="M1873" s="55">
        <v>8.5</v>
      </c>
      <c r="N1873" s="56"/>
      <c r="O1873" s="57"/>
      <c r="P1873" s="58"/>
      <c r="Q1873" s="56"/>
      <c r="R1873" s="56"/>
      <c r="S1873" s="56"/>
      <c r="T1873" s="59" t="s">
        <v>3</v>
      </c>
      <c r="U1873" s="56"/>
      <c r="V1873" s="56"/>
      <c r="W1873" s="60"/>
    </row>
    <row r="1874" spans="6:25" s="38" customFormat="1" ht="12" outlineLevel="2" x14ac:dyDescent="0.3">
      <c r="F1874" s="30">
        <v>294</v>
      </c>
      <c r="G1874" s="31" t="s">
        <v>0</v>
      </c>
      <c r="H1874" s="32" t="s">
        <v>315</v>
      </c>
      <c r="I1874" s="33" t="s">
        <v>1169</v>
      </c>
      <c r="J1874" s="31" t="s">
        <v>1</v>
      </c>
      <c r="K1874" s="34">
        <v>175</v>
      </c>
      <c r="L1874" s="35">
        <v>0</v>
      </c>
      <c r="M1874" s="34">
        <v>175</v>
      </c>
      <c r="N1874" s="36">
        <v>24.7</v>
      </c>
      <c r="O1874" s="37">
        <f>M1874*N1874</f>
        <v>4322.5</v>
      </c>
      <c r="P1874" s="37">
        <v>0</v>
      </c>
      <c r="Q1874" s="37">
        <f>M1874*P1874</f>
        <v>0</v>
      </c>
      <c r="R1874" s="37"/>
      <c r="S1874" s="37">
        <f>M1874*R1874</f>
        <v>0</v>
      </c>
      <c r="T1874" s="37">
        <v>21</v>
      </c>
      <c r="U1874" s="37">
        <f>O1874*T1874/100</f>
        <v>907.72500000000002</v>
      </c>
      <c r="V1874" s="37">
        <f>U1874+O1874</f>
        <v>5230.2250000000004</v>
      </c>
      <c r="W1874" s="37"/>
      <c r="X1874" s="37"/>
      <c r="Y1874" s="37">
        <v>1</v>
      </c>
    </row>
    <row r="1875" spans="6:25" s="38" customFormat="1" ht="12" outlineLevel="2" x14ac:dyDescent="0.3">
      <c r="F1875" s="39"/>
      <c r="G1875" s="40"/>
      <c r="H1875" s="191" t="s">
        <v>230</v>
      </c>
      <c r="I1875" s="203"/>
      <c r="J1875" s="203"/>
      <c r="K1875" s="203"/>
      <c r="L1875" s="203"/>
      <c r="M1875" s="203"/>
      <c r="N1875" s="203"/>
      <c r="O1875" s="203"/>
      <c r="P1875" s="42"/>
      <c r="Q1875" s="43"/>
      <c r="R1875" s="42"/>
      <c r="S1875" s="43"/>
      <c r="T1875" s="44"/>
      <c r="U1875" s="44"/>
      <c r="V1875" s="44"/>
      <c r="W1875" s="45"/>
    </row>
    <row r="1876" spans="6:25" s="38" customFormat="1" ht="6" customHeight="1" outlineLevel="2" x14ac:dyDescent="0.3">
      <c r="F1876" s="39"/>
      <c r="G1876" s="40"/>
      <c r="H1876" s="41"/>
      <c r="I1876" s="46"/>
      <c r="J1876" s="46"/>
      <c r="K1876" s="46"/>
      <c r="L1876" s="46"/>
      <c r="M1876" s="46"/>
      <c r="N1876" s="46"/>
      <c r="O1876" s="46"/>
      <c r="P1876" s="42"/>
      <c r="Q1876" s="43"/>
      <c r="R1876" s="42"/>
      <c r="S1876" s="43"/>
      <c r="T1876" s="44"/>
      <c r="U1876" s="44"/>
      <c r="V1876" s="44"/>
      <c r="W1876" s="45"/>
    </row>
    <row r="1877" spans="6:25" s="47" customFormat="1" ht="10.5" outlineLevel="3" x14ac:dyDescent="0.25">
      <c r="F1877" s="48"/>
      <c r="G1877" s="49"/>
      <c r="H1877" s="50" t="str">
        <f>IF(AND(H1876&lt;&gt;"Výkaz výměr:",I1876=""),"Výkaz výměr:","")</f>
        <v>Výkaz výměr:</v>
      </c>
      <c r="I1877" s="51" t="s">
        <v>82</v>
      </c>
      <c r="J1877" s="52"/>
      <c r="K1877" s="53"/>
      <c r="L1877" s="54"/>
      <c r="M1877" s="55"/>
      <c r="N1877" s="56"/>
      <c r="O1877" s="57"/>
      <c r="P1877" s="58"/>
      <c r="Q1877" s="56"/>
      <c r="R1877" s="56"/>
      <c r="S1877" s="56"/>
      <c r="T1877" s="59" t="s">
        <v>3</v>
      </c>
      <c r="U1877" s="56"/>
      <c r="V1877" s="56"/>
      <c r="W1877" s="60"/>
    </row>
    <row r="1878" spans="6:25" s="47" customFormat="1" ht="10.5" outlineLevel="3" x14ac:dyDescent="0.25">
      <c r="F1878" s="48"/>
      <c r="G1878" s="49"/>
      <c r="H1878" s="50" t="str">
        <f>IF(AND(H1877&lt;&gt;"Výkaz výměr:",I1877=""),"Výkaz výměr:","")</f>
        <v/>
      </c>
      <c r="I1878" s="51" t="s">
        <v>634</v>
      </c>
      <c r="J1878" s="52"/>
      <c r="K1878" s="53"/>
      <c r="L1878" s="54"/>
      <c r="M1878" s="55">
        <v>175</v>
      </c>
      <c r="N1878" s="56"/>
      <c r="O1878" s="57"/>
      <c r="P1878" s="58"/>
      <c r="Q1878" s="56"/>
      <c r="R1878" s="56"/>
      <c r="S1878" s="56"/>
      <c r="T1878" s="59" t="s">
        <v>3</v>
      </c>
      <c r="U1878" s="56"/>
      <c r="V1878" s="56"/>
      <c r="W1878" s="60"/>
    </row>
    <row r="1879" spans="6:25" s="38" customFormat="1" ht="24" outlineLevel="2" x14ac:dyDescent="0.3">
      <c r="F1879" s="30">
        <v>295</v>
      </c>
      <c r="G1879" s="31" t="s">
        <v>0</v>
      </c>
      <c r="H1879" s="32" t="s">
        <v>313</v>
      </c>
      <c r="I1879" s="33" t="s">
        <v>1377</v>
      </c>
      <c r="J1879" s="31" t="s">
        <v>1</v>
      </c>
      <c r="K1879" s="34">
        <v>615</v>
      </c>
      <c r="L1879" s="35">
        <v>0</v>
      </c>
      <c r="M1879" s="34">
        <v>615</v>
      </c>
      <c r="N1879" s="36">
        <v>285</v>
      </c>
      <c r="O1879" s="37">
        <f>M1879*N1879</f>
        <v>175275</v>
      </c>
      <c r="P1879" s="37">
        <v>0.188</v>
      </c>
      <c r="Q1879" s="37">
        <f>M1879*P1879</f>
        <v>115.62</v>
      </c>
      <c r="R1879" s="37"/>
      <c r="S1879" s="37">
        <f>M1879*R1879</f>
        <v>0</v>
      </c>
      <c r="T1879" s="37">
        <v>21</v>
      </c>
      <c r="U1879" s="37">
        <f>O1879*T1879/100</f>
        <v>36807.75</v>
      </c>
      <c r="V1879" s="37">
        <f>U1879+O1879</f>
        <v>212082.75</v>
      </c>
      <c r="W1879" s="37" t="s">
        <v>1294</v>
      </c>
      <c r="X1879" s="37"/>
      <c r="Y1879" s="37">
        <v>1</v>
      </c>
    </row>
    <row r="1880" spans="6:25" s="38" customFormat="1" ht="12" outlineLevel="2" x14ac:dyDescent="0.3">
      <c r="F1880" s="39"/>
      <c r="G1880" s="40"/>
      <c r="H1880" s="191" t="s">
        <v>230</v>
      </c>
      <c r="I1880" s="203"/>
      <c r="J1880" s="203"/>
      <c r="K1880" s="203"/>
      <c r="L1880" s="203"/>
      <c r="M1880" s="203"/>
      <c r="N1880" s="203"/>
      <c r="O1880" s="203"/>
      <c r="P1880" s="42"/>
      <c r="Q1880" s="43"/>
      <c r="R1880" s="42"/>
      <c r="S1880" s="43"/>
      <c r="T1880" s="44"/>
      <c r="U1880" s="44"/>
      <c r="V1880" s="44"/>
      <c r="W1880" s="45"/>
    </row>
    <row r="1881" spans="6:25" s="38" customFormat="1" ht="6" customHeight="1" outlineLevel="2" x14ac:dyDescent="0.3">
      <c r="F1881" s="39"/>
      <c r="G1881" s="40"/>
      <c r="H1881" s="41"/>
      <c r="I1881" s="46"/>
      <c r="J1881" s="46"/>
      <c r="K1881" s="46"/>
      <c r="L1881" s="46"/>
      <c r="M1881" s="46"/>
      <c r="N1881" s="46"/>
      <c r="O1881" s="46"/>
      <c r="P1881" s="42"/>
      <c r="Q1881" s="43"/>
      <c r="R1881" s="42"/>
      <c r="S1881" s="43"/>
      <c r="T1881" s="44"/>
      <c r="U1881" s="44"/>
      <c r="V1881" s="44"/>
      <c r="W1881" s="45"/>
    </row>
    <row r="1882" spans="6:25" s="47" customFormat="1" ht="10.5" outlineLevel="3" x14ac:dyDescent="0.25">
      <c r="F1882" s="48"/>
      <c r="G1882" s="49"/>
      <c r="H1882" s="50" t="str">
        <f t="shared" ref="H1882:H1887" si="26">IF(AND(H1881&lt;&gt;"Výkaz výměr:",I1881=""),"Výkaz výměr:","")</f>
        <v>Výkaz výměr:</v>
      </c>
      <c r="I1882" s="51" t="s">
        <v>1082</v>
      </c>
      <c r="J1882" s="52"/>
      <c r="K1882" s="53"/>
      <c r="L1882" s="54"/>
      <c r="M1882" s="55"/>
      <c r="N1882" s="56"/>
      <c r="O1882" s="57"/>
      <c r="P1882" s="58"/>
      <c r="Q1882" s="56"/>
      <c r="R1882" s="56"/>
      <c r="S1882" s="56"/>
      <c r="T1882" s="59" t="s">
        <v>3</v>
      </c>
      <c r="U1882" s="56"/>
      <c r="V1882" s="56"/>
      <c r="W1882" s="60"/>
    </row>
    <row r="1883" spans="6:25" s="47" customFormat="1" ht="10.5" outlineLevel="3" x14ac:dyDescent="0.25">
      <c r="F1883" s="48"/>
      <c r="G1883" s="49"/>
      <c r="H1883" s="50" t="str">
        <f t="shared" si="26"/>
        <v/>
      </c>
      <c r="I1883" s="51" t="s">
        <v>1021</v>
      </c>
      <c r="J1883" s="52"/>
      <c r="K1883" s="53"/>
      <c r="L1883" s="54"/>
      <c r="M1883" s="55"/>
      <c r="N1883" s="56"/>
      <c r="O1883" s="57"/>
      <c r="P1883" s="58"/>
      <c r="Q1883" s="56"/>
      <c r="R1883" s="56"/>
      <c r="S1883" s="56"/>
      <c r="T1883" s="59" t="s">
        <v>3</v>
      </c>
      <c r="U1883" s="56"/>
      <c r="V1883" s="56"/>
      <c r="W1883" s="60"/>
    </row>
    <row r="1884" spans="6:25" s="47" customFormat="1" ht="10.5" outlineLevel="3" x14ac:dyDescent="0.25">
      <c r="F1884" s="48"/>
      <c r="G1884" s="49"/>
      <c r="H1884" s="50" t="str">
        <f t="shared" si="26"/>
        <v/>
      </c>
      <c r="I1884" s="51" t="s">
        <v>1038</v>
      </c>
      <c r="J1884" s="52"/>
      <c r="K1884" s="53"/>
      <c r="L1884" s="54"/>
      <c r="M1884" s="55"/>
      <c r="N1884" s="56"/>
      <c r="O1884" s="57"/>
      <c r="P1884" s="58"/>
      <c r="Q1884" s="56"/>
      <c r="R1884" s="56"/>
      <c r="S1884" s="56"/>
      <c r="T1884" s="59" t="s">
        <v>3</v>
      </c>
      <c r="U1884" s="56"/>
      <c r="V1884" s="56"/>
      <c r="W1884" s="60"/>
    </row>
    <row r="1885" spans="6:25" s="47" customFormat="1" ht="10.5" outlineLevel="3" x14ac:dyDescent="0.25">
      <c r="F1885" s="48"/>
      <c r="G1885" s="49"/>
      <c r="H1885" s="50" t="str">
        <f t="shared" si="26"/>
        <v/>
      </c>
      <c r="I1885" s="51" t="s">
        <v>1206</v>
      </c>
      <c r="J1885" s="52"/>
      <c r="K1885" s="53"/>
      <c r="L1885" s="54"/>
      <c r="M1885" s="55"/>
      <c r="N1885" s="56"/>
      <c r="O1885" s="57"/>
      <c r="P1885" s="58"/>
      <c r="Q1885" s="56"/>
      <c r="R1885" s="56"/>
      <c r="S1885" s="56"/>
      <c r="T1885" s="59" t="s">
        <v>3</v>
      </c>
      <c r="U1885" s="56"/>
      <c r="V1885" s="56"/>
      <c r="W1885" s="60"/>
    </row>
    <row r="1886" spans="6:25" s="47" customFormat="1" ht="10.5" outlineLevel="3" x14ac:dyDescent="0.25">
      <c r="F1886" s="48"/>
      <c r="G1886" s="49"/>
      <c r="H1886" s="50" t="str">
        <f t="shared" si="26"/>
        <v/>
      </c>
      <c r="I1886" s="51" t="s">
        <v>665</v>
      </c>
      <c r="J1886" s="52"/>
      <c r="K1886" s="53"/>
      <c r="L1886" s="54"/>
      <c r="M1886" s="55">
        <v>801</v>
      </c>
      <c r="N1886" s="56"/>
      <c r="O1886" s="57"/>
      <c r="P1886" s="58"/>
      <c r="Q1886" s="56"/>
      <c r="R1886" s="56"/>
      <c r="S1886" s="56"/>
      <c r="T1886" s="59" t="s">
        <v>3</v>
      </c>
      <c r="U1886" s="56"/>
      <c r="V1886" s="56"/>
      <c r="W1886" s="60"/>
    </row>
    <row r="1887" spans="6:25" s="47" customFormat="1" ht="10.5" outlineLevel="3" x14ac:dyDescent="0.25">
      <c r="F1887" s="48"/>
      <c r="G1887" s="49"/>
      <c r="H1887" s="50" t="str">
        <f t="shared" si="26"/>
        <v/>
      </c>
      <c r="I1887" s="51" t="s">
        <v>1153</v>
      </c>
      <c r="J1887" s="52"/>
      <c r="K1887" s="53"/>
      <c r="L1887" s="54"/>
      <c r="M1887" s="55">
        <v>-186</v>
      </c>
      <c r="N1887" s="56"/>
      <c r="O1887" s="57"/>
      <c r="P1887" s="58"/>
      <c r="Q1887" s="56"/>
      <c r="R1887" s="56"/>
      <c r="S1887" s="56"/>
      <c r="T1887" s="59" t="s">
        <v>3</v>
      </c>
      <c r="U1887" s="56"/>
      <c r="V1887" s="56"/>
      <c r="W1887" s="60"/>
    </row>
    <row r="1888" spans="6:25" s="38" customFormat="1" ht="12" outlineLevel="2" x14ac:dyDescent="0.3">
      <c r="F1888" s="30">
        <v>296</v>
      </c>
      <c r="G1888" s="31" t="s">
        <v>0</v>
      </c>
      <c r="H1888" s="32" t="s">
        <v>163</v>
      </c>
      <c r="I1888" s="33" t="s">
        <v>569</v>
      </c>
      <c r="J1888" s="31" t="s">
        <v>16</v>
      </c>
      <c r="K1888" s="34">
        <v>555.9</v>
      </c>
      <c r="L1888" s="35">
        <v>0</v>
      </c>
      <c r="M1888" s="34">
        <v>555.9</v>
      </c>
      <c r="N1888" s="36">
        <v>84</v>
      </c>
      <c r="O1888" s="37">
        <f>M1888*N1888</f>
        <v>46695.6</v>
      </c>
      <c r="P1888" s="37">
        <v>4.4999999999999998E-2</v>
      </c>
      <c r="Q1888" s="37">
        <f>M1888*P1888</f>
        <v>25.015499999999999</v>
      </c>
      <c r="R1888" s="37"/>
      <c r="S1888" s="37">
        <f>M1888*R1888</f>
        <v>0</v>
      </c>
      <c r="T1888" s="37">
        <v>21</v>
      </c>
      <c r="U1888" s="37">
        <f>O1888*T1888/100</f>
        <v>9806.0759999999991</v>
      </c>
      <c r="V1888" s="37">
        <f>U1888+O1888</f>
        <v>56501.675999999999</v>
      </c>
      <c r="W1888" s="37"/>
      <c r="X1888" s="37"/>
      <c r="Y1888" s="37">
        <v>1</v>
      </c>
    </row>
    <row r="1889" spans="6:25" s="38" customFormat="1" ht="12" outlineLevel="2" x14ac:dyDescent="0.3">
      <c r="F1889" s="39"/>
      <c r="G1889" s="40"/>
      <c r="H1889" s="191" t="s">
        <v>230</v>
      </c>
      <c r="I1889" s="203"/>
      <c r="J1889" s="203"/>
      <c r="K1889" s="203"/>
      <c r="L1889" s="203"/>
      <c r="M1889" s="203"/>
      <c r="N1889" s="203"/>
      <c r="O1889" s="203"/>
      <c r="P1889" s="42"/>
      <c r="Q1889" s="43"/>
      <c r="R1889" s="42"/>
      <c r="S1889" s="43"/>
      <c r="T1889" s="44"/>
      <c r="U1889" s="44"/>
      <c r="V1889" s="44"/>
      <c r="W1889" s="45"/>
    </row>
    <row r="1890" spans="6:25" s="38" customFormat="1" ht="6" customHeight="1" outlineLevel="2" x14ac:dyDescent="0.3">
      <c r="F1890" s="39"/>
      <c r="G1890" s="40"/>
      <c r="H1890" s="41"/>
      <c r="I1890" s="46"/>
      <c r="J1890" s="46"/>
      <c r="K1890" s="46"/>
      <c r="L1890" s="46"/>
      <c r="M1890" s="46"/>
      <c r="N1890" s="46"/>
      <c r="O1890" s="46"/>
      <c r="P1890" s="42"/>
      <c r="Q1890" s="43"/>
      <c r="R1890" s="42"/>
      <c r="S1890" s="43"/>
      <c r="T1890" s="44"/>
      <c r="U1890" s="44"/>
      <c r="V1890" s="44"/>
      <c r="W1890" s="45"/>
    </row>
    <row r="1891" spans="6:25" s="47" customFormat="1" ht="10.5" outlineLevel="3" x14ac:dyDescent="0.25">
      <c r="F1891" s="48"/>
      <c r="G1891" s="49"/>
      <c r="H1891" s="50" t="str">
        <f>IF(AND(H1890&lt;&gt;"Výkaz výměr:",I1890=""),"Výkaz výměr:","")</f>
        <v>Výkaz výměr:</v>
      </c>
      <c r="I1891" s="51" t="s">
        <v>548</v>
      </c>
      <c r="J1891" s="52"/>
      <c r="K1891" s="53"/>
      <c r="L1891" s="54"/>
      <c r="M1891" s="55"/>
      <c r="N1891" s="56"/>
      <c r="O1891" s="57"/>
      <c r="P1891" s="58"/>
      <c r="Q1891" s="56"/>
      <c r="R1891" s="56"/>
      <c r="S1891" s="56"/>
      <c r="T1891" s="59" t="s">
        <v>3</v>
      </c>
      <c r="U1891" s="56"/>
      <c r="V1891" s="56"/>
      <c r="W1891" s="60"/>
    </row>
    <row r="1892" spans="6:25" s="47" customFormat="1" ht="10.5" outlineLevel="3" x14ac:dyDescent="0.25">
      <c r="F1892" s="48"/>
      <c r="G1892" s="49"/>
      <c r="H1892" s="50" t="str">
        <f>IF(AND(H1891&lt;&gt;"Výkaz výměr:",I1891=""),"Výkaz výměr:","")</f>
        <v/>
      </c>
      <c r="I1892" s="51" t="s">
        <v>800</v>
      </c>
      <c r="J1892" s="52"/>
      <c r="K1892" s="53"/>
      <c r="L1892" s="54"/>
      <c r="M1892" s="55">
        <v>648.9</v>
      </c>
      <c r="N1892" s="56"/>
      <c r="O1892" s="57"/>
      <c r="P1892" s="58"/>
      <c r="Q1892" s="56"/>
      <c r="R1892" s="56"/>
      <c r="S1892" s="56"/>
      <c r="T1892" s="59" t="s">
        <v>3</v>
      </c>
      <c r="U1892" s="56"/>
      <c r="V1892" s="56"/>
      <c r="W1892" s="60"/>
    </row>
    <row r="1893" spans="6:25" s="47" customFormat="1" ht="10.5" outlineLevel="3" x14ac:dyDescent="0.25">
      <c r="F1893" s="48"/>
      <c r="G1893" s="49"/>
      <c r="H1893" s="50" t="str">
        <f>IF(AND(H1892&lt;&gt;"Výkaz výměr:",I1892=""),"Výkaz výměr:","")</f>
        <v/>
      </c>
      <c r="I1893" s="51" t="s">
        <v>1135</v>
      </c>
      <c r="J1893" s="52"/>
      <c r="K1893" s="53"/>
      <c r="L1893" s="54"/>
      <c r="M1893" s="55">
        <v>-93</v>
      </c>
      <c r="N1893" s="56"/>
      <c r="O1893" s="57"/>
      <c r="P1893" s="58"/>
      <c r="Q1893" s="56"/>
      <c r="R1893" s="56"/>
      <c r="S1893" s="56"/>
      <c r="T1893" s="59" t="s">
        <v>3</v>
      </c>
      <c r="U1893" s="56"/>
      <c r="V1893" s="56"/>
      <c r="W1893" s="60"/>
    </row>
    <row r="1894" spans="6:25" s="38" customFormat="1" ht="12" outlineLevel="2" x14ac:dyDescent="0.3">
      <c r="F1894" s="30">
        <v>297</v>
      </c>
      <c r="G1894" s="31" t="s">
        <v>0</v>
      </c>
      <c r="H1894" s="32" t="s">
        <v>110</v>
      </c>
      <c r="I1894" s="33" t="s">
        <v>980</v>
      </c>
      <c r="J1894" s="31" t="s">
        <v>16</v>
      </c>
      <c r="K1894" s="34">
        <v>99.15</v>
      </c>
      <c r="L1894" s="35">
        <v>0</v>
      </c>
      <c r="M1894" s="34">
        <v>99.15</v>
      </c>
      <c r="N1894" s="36">
        <v>114</v>
      </c>
      <c r="O1894" s="37">
        <f>M1894*N1894</f>
        <v>11303.1</v>
      </c>
      <c r="P1894" s="37">
        <v>0.08</v>
      </c>
      <c r="Q1894" s="37">
        <f>M1894*P1894</f>
        <v>7.9320000000000004</v>
      </c>
      <c r="R1894" s="37"/>
      <c r="S1894" s="37">
        <f>M1894*R1894</f>
        <v>0</v>
      </c>
      <c r="T1894" s="37">
        <v>21</v>
      </c>
      <c r="U1894" s="37">
        <f>O1894*T1894/100</f>
        <v>2373.6509999999998</v>
      </c>
      <c r="V1894" s="37">
        <f>U1894+O1894</f>
        <v>13676.751</v>
      </c>
      <c r="W1894" s="37" t="s">
        <v>523</v>
      </c>
      <c r="X1894" s="37"/>
      <c r="Y1894" s="37">
        <v>1</v>
      </c>
    </row>
    <row r="1895" spans="6:25" s="38" customFormat="1" ht="12" outlineLevel="2" x14ac:dyDescent="0.3">
      <c r="F1895" s="39"/>
      <c r="G1895" s="40"/>
      <c r="H1895" s="191" t="s">
        <v>230</v>
      </c>
      <c r="I1895" s="203"/>
      <c r="J1895" s="203"/>
      <c r="K1895" s="203"/>
      <c r="L1895" s="203"/>
      <c r="M1895" s="203"/>
      <c r="N1895" s="203"/>
      <c r="O1895" s="203"/>
      <c r="P1895" s="42"/>
      <c r="Q1895" s="43"/>
      <c r="R1895" s="42"/>
      <c r="S1895" s="43"/>
      <c r="T1895" s="44"/>
      <c r="U1895" s="44"/>
      <c r="V1895" s="44"/>
      <c r="W1895" s="45"/>
    </row>
    <row r="1896" spans="6:25" s="38" customFormat="1" ht="6" customHeight="1" outlineLevel="2" x14ac:dyDescent="0.3">
      <c r="F1896" s="39"/>
      <c r="G1896" s="40"/>
      <c r="H1896" s="41"/>
      <c r="I1896" s="46"/>
      <c r="J1896" s="46"/>
      <c r="K1896" s="46"/>
      <c r="L1896" s="46"/>
      <c r="M1896" s="46"/>
      <c r="N1896" s="46"/>
      <c r="O1896" s="46"/>
      <c r="P1896" s="42"/>
      <c r="Q1896" s="43"/>
      <c r="R1896" s="42"/>
      <c r="S1896" s="43"/>
      <c r="T1896" s="44"/>
      <c r="U1896" s="44"/>
      <c r="V1896" s="44"/>
      <c r="W1896" s="45"/>
    </row>
    <row r="1897" spans="6:25" s="47" customFormat="1" ht="10.5" outlineLevel="3" x14ac:dyDescent="0.25">
      <c r="F1897" s="48"/>
      <c r="G1897" s="49"/>
      <c r="H1897" s="50" t="str">
        <f>IF(AND(H1896&lt;&gt;"Výkaz výměr:",I1896=""),"Výkaz výměr:","")</f>
        <v>Výkaz výměr:</v>
      </c>
      <c r="I1897" s="51" t="s">
        <v>959</v>
      </c>
      <c r="J1897" s="52"/>
      <c r="K1897" s="53"/>
      <c r="L1897" s="54"/>
      <c r="M1897" s="55"/>
      <c r="N1897" s="56"/>
      <c r="O1897" s="57"/>
      <c r="P1897" s="58"/>
      <c r="Q1897" s="56"/>
      <c r="R1897" s="56"/>
      <c r="S1897" s="56"/>
      <c r="T1897" s="59" t="s">
        <v>3</v>
      </c>
      <c r="U1897" s="56"/>
      <c r="V1897" s="56"/>
      <c r="W1897" s="60"/>
    </row>
    <row r="1898" spans="6:25" s="47" customFormat="1" ht="10.5" outlineLevel="3" x14ac:dyDescent="0.25">
      <c r="F1898" s="48"/>
      <c r="G1898" s="49"/>
      <c r="H1898" s="50" t="str">
        <f>IF(AND(H1897&lt;&gt;"Výkaz výměr:",I1897=""),"Výkaz výměr:","")</f>
        <v/>
      </c>
      <c r="I1898" s="51" t="s">
        <v>839</v>
      </c>
      <c r="J1898" s="52"/>
      <c r="K1898" s="53"/>
      <c r="L1898" s="54"/>
      <c r="M1898" s="55">
        <v>192.15</v>
      </c>
      <c r="N1898" s="56"/>
      <c r="O1898" s="57"/>
      <c r="P1898" s="58"/>
      <c r="Q1898" s="56"/>
      <c r="R1898" s="56"/>
      <c r="S1898" s="56"/>
      <c r="T1898" s="59" t="s">
        <v>3</v>
      </c>
      <c r="U1898" s="56"/>
      <c r="V1898" s="56"/>
      <c r="W1898" s="60"/>
    </row>
    <row r="1899" spans="6:25" s="47" customFormat="1" ht="10.5" outlineLevel="3" x14ac:dyDescent="0.25">
      <c r="F1899" s="48"/>
      <c r="G1899" s="49"/>
      <c r="H1899" s="50" t="str">
        <f>IF(AND(H1898&lt;&gt;"Výkaz výměr:",I1898=""),"Výkaz výměr:","")</f>
        <v/>
      </c>
      <c r="I1899" s="51" t="s">
        <v>1135</v>
      </c>
      <c r="J1899" s="52"/>
      <c r="K1899" s="53"/>
      <c r="L1899" s="54"/>
      <c r="M1899" s="55">
        <v>-93</v>
      </c>
      <c r="N1899" s="56"/>
      <c r="O1899" s="57"/>
      <c r="P1899" s="58"/>
      <c r="Q1899" s="56"/>
      <c r="R1899" s="56"/>
      <c r="S1899" s="56"/>
      <c r="T1899" s="59" t="s">
        <v>3</v>
      </c>
      <c r="U1899" s="56"/>
      <c r="V1899" s="56"/>
      <c r="W1899" s="60"/>
    </row>
    <row r="1900" spans="6:25" s="38" customFormat="1" ht="12" outlineLevel="2" x14ac:dyDescent="0.3">
      <c r="F1900" s="30">
        <v>298</v>
      </c>
      <c r="G1900" s="31" t="s">
        <v>0</v>
      </c>
      <c r="H1900" s="32" t="s">
        <v>318</v>
      </c>
      <c r="I1900" s="33" t="s">
        <v>1242</v>
      </c>
      <c r="J1900" s="31" t="s">
        <v>16</v>
      </c>
      <c r="K1900" s="34">
        <v>19</v>
      </c>
      <c r="L1900" s="35">
        <v>0</v>
      </c>
      <c r="M1900" s="34">
        <v>19</v>
      </c>
      <c r="N1900" s="36">
        <v>1200</v>
      </c>
      <c r="O1900" s="37">
        <f>M1900*N1900</f>
        <v>22800</v>
      </c>
      <c r="P1900" s="37">
        <v>1.6167899999999999</v>
      </c>
      <c r="Q1900" s="37">
        <f>M1900*P1900</f>
        <v>30.719009999999997</v>
      </c>
      <c r="R1900" s="37"/>
      <c r="S1900" s="37">
        <f>M1900*R1900</f>
        <v>0</v>
      </c>
      <c r="T1900" s="37">
        <v>21</v>
      </c>
      <c r="U1900" s="37">
        <f>O1900*T1900/100</f>
        <v>4788</v>
      </c>
      <c r="V1900" s="37">
        <f>U1900+O1900</f>
        <v>27588</v>
      </c>
      <c r="W1900" s="37"/>
      <c r="X1900" s="37"/>
      <c r="Y1900" s="37">
        <v>1</v>
      </c>
    </row>
    <row r="1901" spans="6:25" s="38" customFormat="1" ht="12" outlineLevel="2" x14ac:dyDescent="0.3">
      <c r="F1901" s="39"/>
      <c r="G1901" s="40"/>
      <c r="H1901" s="191" t="s">
        <v>230</v>
      </c>
      <c r="I1901" s="203"/>
      <c r="J1901" s="203"/>
      <c r="K1901" s="203"/>
      <c r="L1901" s="203"/>
      <c r="M1901" s="203"/>
      <c r="N1901" s="203"/>
      <c r="O1901" s="203"/>
      <c r="P1901" s="42"/>
      <c r="Q1901" s="43"/>
      <c r="R1901" s="42"/>
      <c r="S1901" s="43"/>
      <c r="T1901" s="44"/>
      <c r="U1901" s="44"/>
      <c r="V1901" s="44"/>
      <c r="W1901" s="45"/>
    </row>
    <row r="1902" spans="6:25" s="38" customFormat="1" ht="6" customHeight="1" outlineLevel="2" x14ac:dyDescent="0.3">
      <c r="F1902" s="39"/>
      <c r="G1902" s="40"/>
      <c r="H1902" s="41"/>
      <c r="I1902" s="46"/>
      <c r="J1902" s="46"/>
      <c r="K1902" s="46"/>
      <c r="L1902" s="46"/>
      <c r="M1902" s="46"/>
      <c r="N1902" s="46"/>
      <c r="O1902" s="46"/>
      <c r="P1902" s="42"/>
      <c r="Q1902" s="43"/>
      <c r="R1902" s="42"/>
      <c r="S1902" s="43"/>
      <c r="T1902" s="44"/>
      <c r="U1902" s="44"/>
      <c r="V1902" s="44"/>
      <c r="W1902" s="45"/>
    </row>
    <row r="1903" spans="6:25" s="47" customFormat="1" ht="10.5" outlineLevel="3" x14ac:dyDescent="0.25">
      <c r="F1903" s="48"/>
      <c r="G1903" s="49"/>
      <c r="H1903" s="50" t="str">
        <f>IF(AND(H1902&lt;&gt;"Výkaz výměr:",I1902=""),"Výkaz výměr:","")</f>
        <v>Výkaz výměr:</v>
      </c>
      <c r="I1903" s="51" t="s">
        <v>350</v>
      </c>
      <c r="J1903" s="52"/>
      <c r="K1903" s="53"/>
      <c r="L1903" s="54"/>
      <c r="M1903" s="55"/>
      <c r="N1903" s="56"/>
      <c r="O1903" s="57"/>
      <c r="P1903" s="58"/>
      <c r="Q1903" s="56"/>
      <c r="R1903" s="56"/>
      <c r="S1903" s="56"/>
      <c r="T1903" s="59" t="s">
        <v>3</v>
      </c>
      <c r="U1903" s="56"/>
      <c r="V1903" s="56"/>
      <c r="W1903" s="60"/>
    </row>
    <row r="1904" spans="6:25" s="47" customFormat="1" ht="10.5" outlineLevel="3" x14ac:dyDescent="0.25">
      <c r="F1904" s="48"/>
      <c r="G1904" s="49"/>
      <c r="H1904" s="50" t="str">
        <f>IF(AND(H1903&lt;&gt;"Výkaz výměr:",I1903=""),"Výkaz výměr:","")</f>
        <v/>
      </c>
      <c r="I1904" s="51" t="s">
        <v>582</v>
      </c>
      <c r="J1904" s="52"/>
      <c r="K1904" s="53"/>
      <c r="L1904" s="54"/>
      <c r="M1904" s="55">
        <v>19</v>
      </c>
      <c r="N1904" s="56"/>
      <c r="O1904" s="57"/>
      <c r="P1904" s="58"/>
      <c r="Q1904" s="56"/>
      <c r="R1904" s="56"/>
      <c r="S1904" s="56"/>
      <c r="T1904" s="59" t="s">
        <v>3</v>
      </c>
      <c r="U1904" s="56"/>
      <c r="V1904" s="56"/>
      <c r="W1904" s="60"/>
    </row>
    <row r="1905" spans="6:25" s="3" customFormat="1" ht="12.75" customHeight="1" outlineLevel="2" x14ac:dyDescent="0.25">
      <c r="F1905" s="9"/>
      <c r="G1905" s="10"/>
      <c r="H1905" s="10"/>
      <c r="I1905" s="11"/>
      <c r="J1905" s="10"/>
      <c r="K1905" s="12"/>
      <c r="L1905" s="13"/>
      <c r="M1905" s="12"/>
      <c r="N1905" s="13"/>
      <c r="O1905" s="14"/>
      <c r="P1905" s="15"/>
      <c r="Q1905" s="13"/>
      <c r="R1905" s="13"/>
      <c r="S1905" s="13"/>
      <c r="T1905" s="16" t="s">
        <v>3</v>
      </c>
      <c r="U1905" s="13"/>
      <c r="V1905" s="13"/>
      <c r="W1905" s="13"/>
    </row>
    <row r="1906" spans="6:25" s="69" customFormat="1" ht="16.5" customHeight="1" outlineLevel="1" x14ac:dyDescent="0.3">
      <c r="F1906" s="70"/>
      <c r="G1906" s="71"/>
      <c r="H1906" s="72"/>
      <c r="I1906" s="72" t="s">
        <v>213</v>
      </c>
      <c r="J1906" s="71"/>
      <c r="K1906" s="73"/>
      <c r="L1906" s="74"/>
      <c r="M1906" s="73"/>
      <c r="N1906" s="74"/>
      <c r="O1906" s="75">
        <f>SUBTOTAL(9,O1907:O1917)</f>
        <v>9180</v>
      </c>
      <c r="P1906" s="76"/>
      <c r="Q1906" s="75">
        <f>SUBTOTAL(9,Q1907:Q1917)</f>
        <v>0</v>
      </c>
      <c r="R1906" s="74"/>
      <c r="S1906" s="75">
        <f>SUBTOTAL(9,S1907:S1917)</f>
        <v>0</v>
      </c>
      <c r="T1906" s="77"/>
      <c r="U1906" s="75">
        <f>SUBTOTAL(9,U1907:U1917)</f>
        <v>1927.8</v>
      </c>
      <c r="V1906" s="75">
        <f>SUBTOTAL(9,V1907:V1917)</f>
        <v>11107.8</v>
      </c>
      <c r="W1906" s="78"/>
      <c r="Y1906" s="75">
        <f>SUBTOTAL(9,Y1907:Y1917)</f>
        <v>2</v>
      </c>
    </row>
    <row r="1907" spans="6:25" s="38" customFormat="1" ht="12" outlineLevel="2" x14ac:dyDescent="0.3">
      <c r="F1907" s="30">
        <v>299</v>
      </c>
      <c r="G1907" s="31" t="s">
        <v>0</v>
      </c>
      <c r="H1907" s="32" t="s">
        <v>384</v>
      </c>
      <c r="I1907" s="33" t="s">
        <v>1352</v>
      </c>
      <c r="J1907" s="31" t="s">
        <v>1</v>
      </c>
      <c r="K1907" s="34">
        <v>29</v>
      </c>
      <c r="L1907" s="35">
        <v>0</v>
      </c>
      <c r="M1907" s="34">
        <v>29</v>
      </c>
      <c r="N1907" s="36">
        <v>45</v>
      </c>
      <c r="O1907" s="37">
        <f>M1907*N1907</f>
        <v>1305</v>
      </c>
      <c r="P1907" s="37">
        <v>0</v>
      </c>
      <c r="Q1907" s="37">
        <f>M1907*P1907</f>
        <v>0</v>
      </c>
      <c r="R1907" s="37"/>
      <c r="S1907" s="37">
        <f>M1907*R1907</f>
        <v>0</v>
      </c>
      <c r="T1907" s="37">
        <v>21</v>
      </c>
      <c r="U1907" s="37">
        <f>O1907*T1907/100</f>
        <v>274.05</v>
      </c>
      <c r="V1907" s="37">
        <f>U1907+O1907</f>
        <v>1579.05</v>
      </c>
      <c r="W1907" s="37" t="s">
        <v>1318</v>
      </c>
      <c r="X1907" s="37"/>
      <c r="Y1907" s="37">
        <v>1</v>
      </c>
    </row>
    <row r="1908" spans="6:25" s="38" customFormat="1" ht="12" outlineLevel="2" x14ac:dyDescent="0.3">
      <c r="F1908" s="39"/>
      <c r="G1908" s="40"/>
      <c r="H1908" s="191" t="s">
        <v>230</v>
      </c>
      <c r="I1908" s="203"/>
      <c r="J1908" s="203"/>
      <c r="K1908" s="203"/>
      <c r="L1908" s="203"/>
      <c r="M1908" s="203"/>
      <c r="N1908" s="203"/>
      <c r="O1908" s="203"/>
      <c r="P1908" s="42"/>
      <c r="Q1908" s="43"/>
      <c r="R1908" s="42"/>
      <c r="S1908" s="43"/>
      <c r="T1908" s="44"/>
      <c r="U1908" s="44"/>
      <c r="V1908" s="44"/>
      <c r="W1908" s="45"/>
    </row>
    <row r="1909" spans="6:25" s="38" customFormat="1" ht="6" customHeight="1" outlineLevel="2" x14ac:dyDescent="0.3">
      <c r="F1909" s="39"/>
      <c r="G1909" s="40"/>
      <c r="H1909" s="41"/>
      <c r="I1909" s="46"/>
      <c r="J1909" s="46"/>
      <c r="K1909" s="46"/>
      <c r="L1909" s="46"/>
      <c r="M1909" s="46"/>
      <c r="N1909" s="46"/>
      <c r="O1909" s="46"/>
      <c r="P1909" s="42"/>
      <c r="Q1909" s="43"/>
      <c r="R1909" s="42"/>
      <c r="S1909" s="43"/>
      <c r="T1909" s="44"/>
      <c r="U1909" s="44"/>
      <c r="V1909" s="44"/>
      <c r="W1909" s="45"/>
    </row>
    <row r="1910" spans="6:25" s="47" customFormat="1" ht="10.5" outlineLevel="3" x14ac:dyDescent="0.25">
      <c r="F1910" s="48"/>
      <c r="G1910" s="49"/>
      <c r="H1910" s="50" t="str">
        <f>IF(AND(H1909&lt;&gt;"Výkaz výměr:",I1909=""),"Výkaz výměr:","")</f>
        <v>Výkaz výměr:</v>
      </c>
      <c r="I1910" s="51" t="s">
        <v>48</v>
      </c>
      <c r="J1910" s="52"/>
      <c r="K1910" s="53"/>
      <c r="L1910" s="54"/>
      <c r="M1910" s="55"/>
      <c r="N1910" s="56"/>
      <c r="O1910" s="57"/>
      <c r="P1910" s="58"/>
      <c r="Q1910" s="56"/>
      <c r="R1910" s="56"/>
      <c r="S1910" s="56"/>
      <c r="T1910" s="59" t="s">
        <v>3</v>
      </c>
      <c r="U1910" s="56"/>
      <c r="V1910" s="56"/>
      <c r="W1910" s="60"/>
    </row>
    <row r="1911" spans="6:25" s="47" customFormat="1" ht="10.5" outlineLevel="3" x14ac:dyDescent="0.25">
      <c r="F1911" s="48"/>
      <c r="G1911" s="49"/>
      <c r="H1911" s="50" t="str">
        <f>IF(AND(H1910&lt;&gt;"Výkaz výměr:",I1910=""),"Výkaz výměr:","")</f>
        <v/>
      </c>
      <c r="I1911" s="51" t="s">
        <v>587</v>
      </c>
      <c r="J1911" s="52"/>
      <c r="K1911" s="53"/>
      <c r="L1911" s="54"/>
      <c r="M1911" s="55">
        <v>29</v>
      </c>
      <c r="N1911" s="56"/>
      <c r="O1911" s="57"/>
      <c r="P1911" s="58"/>
      <c r="Q1911" s="56"/>
      <c r="R1911" s="56"/>
      <c r="S1911" s="56"/>
      <c r="T1911" s="59" t="s">
        <v>3</v>
      </c>
      <c r="U1911" s="56"/>
      <c r="V1911" s="56"/>
      <c r="W1911" s="60"/>
    </row>
    <row r="1912" spans="6:25" s="38" customFormat="1" ht="12" outlineLevel="2" x14ac:dyDescent="0.3">
      <c r="F1912" s="30">
        <v>300</v>
      </c>
      <c r="G1912" s="31" t="s">
        <v>0</v>
      </c>
      <c r="H1912" s="32" t="s">
        <v>384</v>
      </c>
      <c r="I1912" s="33" t="s">
        <v>1352</v>
      </c>
      <c r="J1912" s="31" t="s">
        <v>1</v>
      </c>
      <c r="K1912" s="34">
        <v>175</v>
      </c>
      <c r="L1912" s="35">
        <v>0</v>
      </c>
      <c r="M1912" s="34">
        <v>175</v>
      </c>
      <c r="N1912" s="36">
        <v>45</v>
      </c>
      <c r="O1912" s="37">
        <f>M1912*N1912</f>
        <v>7875</v>
      </c>
      <c r="P1912" s="37">
        <v>0</v>
      </c>
      <c r="Q1912" s="37">
        <f>M1912*P1912</f>
        <v>0</v>
      </c>
      <c r="R1912" s="37"/>
      <c r="S1912" s="37">
        <f>M1912*R1912</f>
        <v>0</v>
      </c>
      <c r="T1912" s="37">
        <v>21</v>
      </c>
      <c r="U1912" s="37">
        <f>O1912*T1912/100</f>
        <v>1653.75</v>
      </c>
      <c r="V1912" s="37">
        <f>U1912+O1912</f>
        <v>9528.75</v>
      </c>
      <c r="W1912" s="37" t="s">
        <v>1318</v>
      </c>
      <c r="X1912" s="37"/>
      <c r="Y1912" s="37">
        <v>1</v>
      </c>
    </row>
    <row r="1913" spans="6:25" s="38" customFormat="1" ht="12" outlineLevel="2" x14ac:dyDescent="0.3">
      <c r="F1913" s="39"/>
      <c r="G1913" s="40"/>
      <c r="H1913" s="191" t="s">
        <v>230</v>
      </c>
      <c r="I1913" s="203"/>
      <c r="J1913" s="203"/>
      <c r="K1913" s="203"/>
      <c r="L1913" s="203"/>
      <c r="M1913" s="203"/>
      <c r="N1913" s="203"/>
      <c r="O1913" s="203"/>
      <c r="P1913" s="42"/>
      <c r="Q1913" s="43"/>
      <c r="R1913" s="42"/>
      <c r="S1913" s="43"/>
      <c r="T1913" s="44"/>
      <c r="U1913" s="44"/>
      <c r="V1913" s="44"/>
      <c r="W1913" s="45"/>
    </row>
    <row r="1914" spans="6:25" s="38" customFormat="1" ht="6" customHeight="1" outlineLevel="2" x14ac:dyDescent="0.3">
      <c r="F1914" s="39"/>
      <c r="G1914" s="40"/>
      <c r="H1914" s="41"/>
      <c r="I1914" s="46"/>
      <c r="J1914" s="46"/>
      <c r="K1914" s="46"/>
      <c r="L1914" s="46"/>
      <c r="M1914" s="46"/>
      <c r="N1914" s="46"/>
      <c r="O1914" s="46"/>
      <c r="P1914" s="42"/>
      <c r="Q1914" s="43"/>
      <c r="R1914" s="42"/>
      <c r="S1914" s="43"/>
      <c r="T1914" s="44"/>
      <c r="U1914" s="44"/>
      <c r="V1914" s="44"/>
      <c r="W1914" s="45"/>
    </row>
    <row r="1915" spans="6:25" s="47" customFormat="1" ht="10.5" outlineLevel="3" x14ac:dyDescent="0.25">
      <c r="F1915" s="48"/>
      <c r="G1915" s="49"/>
      <c r="H1915" s="50" t="str">
        <f>IF(AND(H1914&lt;&gt;"Výkaz výměr:",I1914=""),"Výkaz výměr:","")</f>
        <v>Výkaz výměr:</v>
      </c>
      <c r="I1915" s="51" t="s">
        <v>82</v>
      </c>
      <c r="J1915" s="52"/>
      <c r="K1915" s="53"/>
      <c r="L1915" s="54"/>
      <c r="M1915" s="55"/>
      <c r="N1915" s="56"/>
      <c r="O1915" s="57"/>
      <c r="P1915" s="58"/>
      <c r="Q1915" s="56"/>
      <c r="R1915" s="56"/>
      <c r="S1915" s="56"/>
      <c r="T1915" s="59" t="s">
        <v>3</v>
      </c>
      <c r="U1915" s="56"/>
      <c r="V1915" s="56"/>
      <c r="W1915" s="60"/>
    </row>
    <row r="1916" spans="6:25" s="47" customFormat="1" ht="10.5" outlineLevel="3" x14ac:dyDescent="0.25">
      <c r="F1916" s="48"/>
      <c r="G1916" s="49"/>
      <c r="H1916" s="50" t="str">
        <f>IF(AND(H1915&lt;&gt;"Výkaz výměr:",I1915=""),"Výkaz výměr:","")</f>
        <v/>
      </c>
      <c r="I1916" s="51" t="s">
        <v>634</v>
      </c>
      <c r="J1916" s="52"/>
      <c r="K1916" s="53"/>
      <c r="L1916" s="54"/>
      <c r="M1916" s="55">
        <v>175</v>
      </c>
      <c r="N1916" s="56"/>
      <c r="O1916" s="57"/>
      <c r="P1916" s="58"/>
      <c r="Q1916" s="56"/>
      <c r="R1916" s="56"/>
      <c r="S1916" s="56"/>
      <c r="T1916" s="59" t="s">
        <v>3</v>
      </c>
      <c r="U1916" s="56"/>
      <c r="V1916" s="56"/>
      <c r="W1916" s="60"/>
    </row>
    <row r="1917" spans="6:25" s="3" customFormat="1" ht="12.75" customHeight="1" outlineLevel="2" x14ac:dyDescent="0.25">
      <c r="F1917" s="9"/>
      <c r="G1917" s="10"/>
      <c r="H1917" s="10"/>
      <c r="I1917" s="11"/>
      <c r="J1917" s="10"/>
      <c r="K1917" s="12"/>
      <c r="L1917" s="13"/>
      <c r="M1917" s="12"/>
      <c r="N1917" s="13"/>
      <c r="O1917" s="14"/>
      <c r="P1917" s="15"/>
      <c r="Q1917" s="13"/>
      <c r="R1917" s="13"/>
      <c r="S1917" s="13"/>
      <c r="T1917" s="16" t="s">
        <v>3</v>
      </c>
      <c r="U1917" s="13"/>
      <c r="V1917" s="13"/>
      <c r="W1917" s="13"/>
    </row>
    <row r="1918" spans="6:25" s="69" customFormat="1" ht="16.5" customHeight="1" outlineLevel="1" x14ac:dyDescent="0.3">
      <c r="F1918" s="70"/>
      <c r="G1918" s="71"/>
      <c r="H1918" s="72"/>
      <c r="I1918" s="72" t="s">
        <v>1032</v>
      </c>
      <c r="J1918" s="71"/>
      <c r="K1918" s="73"/>
      <c r="L1918" s="74"/>
      <c r="M1918" s="73"/>
      <c r="N1918" s="74"/>
      <c r="O1918" s="75">
        <f>SUBTOTAL(9,O1919:O1924)</f>
        <v>3136</v>
      </c>
      <c r="P1918" s="76"/>
      <c r="Q1918" s="75">
        <f>SUBTOTAL(9,Q1919:Q1924)</f>
        <v>9.6000000000000002E-2</v>
      </c>
      <c r="R1918" s="74"/>
      <c r="S1918" s="75">
        <f>SUBTOTAL(9,S1919:S1924)</f>
        <v>0</v>
      </c>
      <c r="T1918" s="77"/>
      <c r="U1918" s="75">
        <f>SUBTOTAL(9,U1919:U1924)</f>
        <v>658.56</v>
      </c>
      <c r="V1918" s="75">
        <f>SUBTOTAL(9,V1919:V1924)</f>
        <v>3794.56</v>
      </c>
      <c r="W1918" s="78"/>
      <c r="Y1918" s="75">
        <f>SUBTOTAL(9,Y1919:Y1924)</f>
        <v>1</v>
      </c>
    </row>
    <row r="1919" spans="6:25" s="38" customFormat="1" ht="24" outlineLevel="2" x14ac:dyDescent="0.3">
      <c r="F1919" s="30">
        <v>301</v>
      </c>
      <c r="G1919" s="31" t="s">
        <v>0</v>
      </c>
      <c r="H1919" s="32" t="s">
        <v>226</v>
      </c>
      <c r="I1919" s="33" t="s">
        <v>1369</v>
      </c>
      <c r="J1919" s="31" t="s">
        <v>16</v>
      </c>
      <c r="K1919" s="34">
        <v>4</v>
      </c>
      <c r="L1919" s="35">
        <v>0</v>
      </c>
      <c r="M1919" s="34">
        <v>4</v>
      </c>
      <c r="N1919" s="36">
        <v>784</v>
      </c>
      <c r="O1919" s="37">
        <f>M1919*N1919</f>
        <v>3136</v>
      </c>
      <c r="P1919" s="37">
        <v>2.4E-2</v>
      </c>
      <c r="Q1919" s="37">
        <f>M1919*P1919</f>
        <v>9.6000000000000002E-2</v>
      </c>
      <c r="R1919" s="37"/>
      <c r="S1919" s="37">
        <f>M1919*R1919</f>
        <v>0</v>
      </c>
      <c r="T1919" s="37">
        <v>21</v>
      </c>
      <c r="U1919" s="37">
        <f>O1919*T1919/100</f>
        <v>658.56</v>
      </c>
      <c r="V1919" s="37">
        <f>U1919+O1919</f>
        <v>3794.56</v>
      </c>
      <c r="W1919" s="37"/>
      <c r="X1919" s="37"/>
      <c r="Y1919" s="37">
        <v>1</v>
      </c>
    </row>
    <row r="1920" spans="6:25" s="38" customFormat="1" ht="12" outlineLevel="2" x14ac:dyDescent="0.3">
      <c r="F1920" s="39"/>
      <c r="G1920" s="40"/>
      <c r="H1920" s="191" t="s">
        <v>230</v>
      </c>
      <c r="I1920" s="203"/>
      <c r="J1920" s="203"/>
      <c r="K1920" s="203"/>
      <c r="L1920" s="203"/>
      <c r="M1920" s="203"/>
      <c r="N1920" s="203"/>
      <c r="O1920" s="203"/>
      <c r="P1920" s="42"/>
      <c r="Q1920" s="43"/>
      <c r="R1920" s="42"/>
      <c r="S1920" s="43"/>
      <c r="T1920" s="44"/>
      <c r="U1920" s="44"/>
      <c r="V1920" s="44"/>
      <c r="W1920" s="45"/>
    </row>
    <row r="1921" spans="6:25" s="38" customFormat="1" ht="6" customHeight="1" outlineLevel="2" x14ac:dyDescent="0.3">
      <c r="F1921" s="39"/>
      <c r="G1921" s="40"/>
      <c r="H1921" s="41"/>
      <c r="I1921" s="46"/>
      <c r="J1921" s="46"/>
      <c r="K1921" s="46"/>
      <c r="L1921" s="46"/>
      <c r="M1921" s="46"/>
      <c r="N1921" s="46"/>
      <c r="O1921" s="46"/>
      <c r="P1921" s="42"/>
      <c r="Q1921" s="43"/>
      <c r="R1921" s="42"/>
      <c r="S1921" s="43"/>
      <c r="T1921" s="44"/>
      <c r="U1921" s="44"/>
      <c r="V1921" s="44"/>
      <c r="W1921" s="45"/>
    </row>
    <row r="1922" spans="6:25" s="47" customFormat="1" ht="10.5" outlineLevel="3" x14ac:dyDescent="0.25">
      <c r="F1922" s="48"/>
      <c r="G1922" s="49"/>
      <c r="H1922" s="50" t="str">
        <f>IF(AND(H1921&lt;&gt;"Výkaz výměr:",I1921=""),"Výkaz výměr:","")</f>
        <v>Výkaz výměr:</v>
      </c>
      <c r="I1922" s="51" t="s">
        <v>36</v>
      </c>
      <c r="J1922" s="52"/>
      <c r="K1922" s="53"/>
      <c r="L1922" s="54"/>
      <c r="M1922" s="55"/>
      <c r="N1922" s="56"/>
      <c r="O1922" s="57"/>
      <c r="P1922" s="58"/>
      <c r="Q1922" s="56"/>
      <c r="R1922" s="56"/>
      <c r="S1922" s="56"/>
      <c r="T1922" s="59" t="s">
        <v>3</v>
      </c>
      <c r="U1922" s="56"/>
      <c r="V1922" s="56"/>
      <c r="W1922" s="60"/>
    </row>
    <row r="1923" spans="6:25" s="47" customFormat="1" ht="10.5" outlineLevel="3" x14ac:dyDescent="0.25">
      <c r="F1923" s="48"/>
      <c r="G1923" s="49"/>
      <c r="H1923" s="50" t="str">
        <f>IF(AND(H1922&lt;&gt;"Výkaz výměr:",I1922=""),"Výkaz výměr:","")</f>
        <v/>
      </c>
      <c r="I1923" s="51" t="s">
        <v>559</v>
      </c>
      <c r="J1923" s="52"/>
      <c r="K1923" s="53"/>
      <c r="L1923" s="54"/>
      <c r="M1923" s="55">
        <v>4</v>
      </c>
      <c r="N1923" s="56"/>
      <c r="O1923" s="57"/>
      <c r="P1923" s="58"/>
      <c r="Q1923" s="56"/>
      <c r="R1923" s="56"/>
      <c r="S1923" s="56"/>
      <c r="T1923" s="59" t="s">
        <v>3</v>
      </c>
      <c r="U1923" s="56"/>
      <c r="V1923" s="56"/>
      <c r="W1923" s="60"/>
    </row>
    <row r="1924" spans="6:25" s="3" customFormat="1" ht="12.75" customHeight="1" outlineLevel="2" x14ac:dyDescent="0.25">
      <c r="F1924" s="9"/>
      <c r="G1924" s="10"/>
      <c r="H1924" s="10"/>
      <c r="I1924" s="11"/>
      <c r="J1924" s="10"/>
      <c r="K1924" s="12"/>
      <c r="L1924" s="13"/>
      <c r="M1924" s="12"/>
      <c r="N1924" s="13"/>
      <c r="O1924" s="14"/>
      <c r="P1924" s="15"/>
      <c r="Q1924" s="13"/>
      <c r="R1924" s="13"/>
      <c r="S1924" s="13"/>
      <c r="T1924" s="16" t="s">
        <v>3</v>
      </c>
      <c r="U1924" s="13"/>
      <c r="V1924" s="13"/>
      <c r="W1924" s="13"/>
    </row>
    <row r="1925" spans="6:25" s="69" customFormat="1" ht="16.5" customHeight="1" outlineLevel="1" x14ac:dyDescent="0.3">
      <c r="F1925" s="70"/>
      <c r="G1925" s="71"/>
      <c r="H1925" s="72"/>
      <c r="I1925" s="72" t="s">
        <v>725</v>
      </c>
      <c r="J1925" s="71"/>
      <c r="K1925" s="73"/>
      <c r="L1925" s="74"/>
      <c r="M1925" s="73"/>
      <c r="N1925" s="74"/>
      <c r="O1925" s="75">
        <f>SUBTOTAL(9,O1926:O1943)</f>
        <v>50786.073000000004</v>
      </c>
      <c r="P1925" s="76"/>
      <c r="Q1925" s="75">
        <f>SUBTOTAL(9,Q1926:Q1943)</f>
        <v>0</v>
      </c>
      <c r="R1925" s="74"/>
      <c r="S1925" s="75">
        <f>SUBTOTAL(9,S1926:S1943)</f>
        <v>0</v>
      </c>
      <c r="T1925" s="77"/>
      <c r="U1925" s="75">
        <f>SUBTOTAL(9,U1926:U1943)</f>
        <v>10665.07533</v>
      </c>
      <c r="V1925" s="75">
        <f>SUBTOTAL(9,V1926:V1943)</f>
        <v>61451.148330000004</v>
      </c>
      <c r="W1925" s="78"/>
      <c r="Y1925" s="75">
        <f>SUBTOTAL(9,Y1926:Y1943)</f>
        <v>2</v>
      </c>
    </row>
    <row r="1926" spans="6:25" s="38" customFormat="1" ht="12" outlineLevel="2" x14ac:dyDescent="0.3">
      <c r="F1926" s="30">
        <v>302</v>
      </c>
      <c r="G1926" s="31" t="s">
        <v>0</v>
      </c>
      <c r="H1926" s="32" t="s">
        <v>330</v>
      </c>
      <c r="I1926" s="33" t="s">
        <v>1186</v>
      </c>
      <c r="J1926" s="31" t="s">
        <v>6</v>
      </c>
      <c r="K1926" s="34">
        <v>180.797</v>
      </c>
      <c r="L1926" s="35">
        <v>0</v>
      </c>
      <c r="M1926" s="34">
        <v>180.797</v>
      </c>
      <c r="N1926" s="36">
        <v>39</v>
      </c>
      <c r="O1926" s="37">
        <f>M1926*N1926</f>
        <v>7051.0829999999996</v>
      </c>
      <c r="P1926" s="37">
        <v>0</v>
      </c>
      <c r="Q1926" s="37">
        <f>M1926*P1926</f>
        <v>0</v>
      </c>
      <c r="R1926" s="37"/>
      <c r="S1926" s="37">
        <f>M1926*R1926</f>
        <v>0</v>
      </c>
      <c r="T1926" s="37">
        <v>21</v>
      </c>
      <c r="U1926" s="37">
        <f>O1926*T1926/100</f>
        <v>1480.7274299999999</v>
      </c>
      <c r="V1926" s="37">
        <f>U1926+O1926</f>
        <v>8531.8104299999995</v>
      </c>
      <c r="W1926" s="37"/>
      <c r="X1926" s="37"/>
      <c r="Y1926" s="37">
        <v>1</v>
      </c>
    </row>
    <row r="1927" spans="6:25" s="38" customFormat="1" ht="12" outlineLevel="2" x14ac:dyDescent="0.3">
      <c r="F1927" s="39"/>
      <c r="G1927" s="40"/>
      <c r="H1927" s="191" t="s">
        <v>230</v>
      </c>
      <c r="I1927" s="203"/>
      <c r="J1927" s="203"/>
      <c r="K1927" s="203"/>
      <c r="L1927" s="203"/>
      <c r="M1927" s="203"/>
      <c r="N1927" s="203"/>
      <c r="O1927" s="203"/>
      <c r="P1927" s="42"/>
      <c r="Q1927" s="43"/>
      <c r="R1927" s="42"/>
      <c r="S1927" s="43"/>
      <c r="T1927" s="44"/>
      <c r="U1927" s="44"/>
      <c r="V1927" s="44"/>
      <c r="W1927" s="45"/>
    </row>
    <row r="1928" spans="6:25" s="38" customFormat="1" ht="6" customHeight="1" outlineLevel="2" x14ac:dyDescent="0.3">
      <c r="F1928" s="39"/>
      <c r="G1928" s="40"/>
      <c r="H1928" s="41"/>
      <c r="I1928" s="46"/>
      <c r="J1928" s="46"/>
      <c r="K1928" s="46"/>
      <c r="L1928" s="46"/>
      <c r="M1928" s="46"/>
      <c r="N1928" s="46"/>
      <c r="O1928" s="46"/>
      <c r="P1928" s="42"/>
      <c r="Q1928" s="43"/>
      <c r="R1928" s="42"/>
      <c r="S1928" s="43"/>
      <c r="T1928" s="44"/>
      <c r="U1928" s="44"/>
      <c r="V1928" s="44"/>
      <c r="W1928" s="45"/>
    </row>
    <row r="1929" spans="6:25" s="47" customFormat="1" ht="10.5" outlineLevel="3" x14ac:dyDescent="0.25">
      <c r="F1929" s="48"/>
      <c r="G1929" s="49"/>
      <c r="H1929" s="50" t="str">
        <f t="shared" ref="H1929:H1934" si="27">IF(AND(H1928&lt;&gt;"Výkaz výměr:",I1928=""),"Výkaz výměr:","")</f>
        <v>Výkaz výměr:</v>
      </c>
      <c r="I1929" s="51" t="s">
        <v>359</v>
      </c>
      <c r="J1929" s="52"/>
      <c r="K1929" s="53"/>
      <c r="L1929" s="54"/>
      <c r="M1929" s="55"/>
      <c r="N1929" s="56"/>
      <c r="O1929" s="57"/>
      <c r="P1929" s="58"/>
      <c r="Q1929" s="56"/>
      <c r="R1929" s="56"/>
      <c r="S1929" s="56"/>
      <c r="T1929" s="59" t="s">
        <v>3</v>
      </c>
      <c r="U1929" s="56"/>
      <c r="V1929" s="56"/>
      <c r="W1929" s="60"/>
    </row>
    <row r="1930" spans="6:25" s="47" customFormat="1" ht="10.5" outlineLevel="3" x14ac:dyDescent="0.25">
      <c r="F1930" s="48"/>
      <c r="G1930" s="49"/>
      <c r="H1930" s="50" t="str">
        <f t="shared" si="27"/>
        <v/>
      </c>
      <c r="I1930" s="51" t="s">
        <v>972</v>
      </c>
      <c r="J1930" s="52"/>
      <c r="K1930" s="53"/>
      <c r="L1930" s="54"/>
      <c r="M1930" s="55"/>
      <c r="N1930" s="56"/>
      <c r="O1930" s="57"/>
      <c r="P1930" s="58"/>
      <c r="Q1930" s="56"/>
      <c r="R1930" s="56"/>
      <c r="S1930" s="56"/>
      <c r="T1930" s="59" t="s">
        <v>3</v>
      </c>
      <c r="U1930" s="56"/>
      <c r="V1930" s="56"/>
      <c r="W1930" s="60"/>
    </row>
    <row r="1931" spans="6:25" s="47" customFormat="1" ht="10.5" outlineLevel="3" x14ac:dyDescent="0.25">
      <c r="F1931" s="48"/>
      <c r="G1931" s="49"/>
      <c r="H1931" s="50" t="str">
        <f t="shared" si="27"/>
        <v/>
      </c>
      <c r="I1931" s="51" t="s">
        <v>887</v>
      </c>
      <c r="J1931" s="52"/>
      <c r="K1931" s="53"/>
      <c r="L1931" s="54"/>
      <c r="M1931" s="55"/>
      <c r="N1931" s="56"/>
      <c r="O1931" s="57"/>
      <c r="P1931" s="58"/>
      <c r="Q1931" s="56"/>
      <c r="R1931" s="56"/>
      <c r="S1931" s="56"/>
      <c r="T1931" s="59" t="s">
        <v>3</v>
      </c>
      <c r="U1931" s="56"/>
      <c r="V1931" s="56"/>
      <c r="W1931" s="60"/>
    </row>
    <row r="1932" spans="6:25" s="47" customFormat="1" ht="10.5" outlineLevel="3" x14ac:dyDescent="0.25">
      <c r="F1932" s="48"/>
      <c r="G1932" s="49"/>
      <c r="H1932" s="50" t="str">
        <f t="shared" si="27"/>
        <v/>
      </c>
      <c r="I1932" s="51" t="s">
        <v>823</v>
      </c>
      <c r="J1932" s="52"/>
      <c r="K1932" s="53"/>
      <c r="L1932" s="54"/>
      <c r="M1932" s="55"/>
      <c r="N1932" s="56"/>
      <c r="O1932" s="57"/>
      <c r="P1932" s="58"/>
      <c r="Q1932" s="56"/>
      <c r="R1932" s="56"/>
      <c r="S1932" s="56"/>
      <c r="T1932" s="59" t="s">
        <v>3</v>
      </c>
      <c r="U1932" s="56"/>
      <c r="V1932" s="56"/>
      <c r="W1932" s="60"/>
    </row>
    <row r="1933" spans="6:25" s="47" customFormat="1" ht="10.5" outlineLevel="3" x14ac:dyDescent="0.25">
      <c r="F1933" s="48"/>
      <c r="G1933" s="49"/>
      <c r="H1933" s="50" t="str">
        <f t="shared" si="27"/>
        <v/>
      </c>
      <c r="I1933" s="51" t="s">
        <v>857</v>
      </c>
      <c r="J1933" s="52"/>
      <c r="K1933" s="53"/>
      <c r="L1933" s="54"/>
      <c r="M1933" s="55">
        <v>312.14</v>
      </c>
      <c r="N1933" s="56"/>
      <c r="O1933" s="57"/>
      <c r="P1933" s="58"/>
      <c r="Q1933" s="56"/>
      <c r="R1933" s="56"/>
      <c r="S1933" s="56"/>
      <c r="T1933" s="59" t="s">
        <v>3</v>
      </c>
      <c r="U1933" s="56"/>
      <c r="V1933" s="56"/>
      <c r="W1933" s="60"/>
    </row>
    <row r="1934" spans="6:25" s="47" customFormat="1" ht="10.5" outlineLevel="3" x14ac:dyDescent="0.25">
      <c r="F1934" s="48"/>
      <c r="G1934" s="49"/>
      <c r="H1934" s="50" t="str">
        <f t="shared" si="27"/>
        <v/>
      </c>
      <c r="I1934" s="51" t="s">
        <v>1147</v>
      </c>
      <c r="J1934" s="52"/>
      <c r="K1934" s="53"/>
      <c r="L1934" s="54"/>
      <c r="M1934" s="55">
        <v>-131.34299999999999</v>
      </c>
      <c r="N1934" s="56"/>
      <c r="O1934" s="57"/>
      <c r="P1934" s="58"/>
      <c r="Q1934" s="56"/>
      <c r="R1934" s="56"/>
      <c r="S1934" s="56"/>
      <c r="T1934" s="59" t="s">
        <v>3</v>
      </c>
      <c r="U1934" s="56"/>
      <c r="V1934" s="56"/>
      <c r="W1934" s="60"/>
    </row>
    <row r="1935" spans="6:25" s="38" customFormat="1" ht="12" outlineLevel="2" x14ac:dyDescent="0.3">
      <c r="F1935" s="30">
        <v>303</v>
      </c>
      <c r="G1935" s="31" t="s">
        <v>0</v>
      </c>
      <c r="H1935" s="32" t="s">
        <v>330</v>
      </c>
      <c r="I1935" s="33" t="s">
        <v>1186</v>
      </c>
      <c r="J1935" s="31" t="s">
        <v>6</v>
      </c>
      <c r="K1935" s="34">
        <v>1121.4100000000001</v>
      </c>
      <c r="L1935" s="35">
        <v>0</v>
      </c>
      <c r="M1935" s="34">
        <v>1121.4100000000001</v>
      </c>
      <c r="N1935" s="36">
        <v>39</v>
      </c>
      <c r="O1935" s="37">
        <f>M1935*N1935</f>
        <v>43734.990000000005</v>
      </c>
      <c r="P1935" s="37">
        <v>0</v>
      </c>
      <c r="Q1935" s="37">
        <f>M1935*P1935</f>
        <v>0</v>
      </c>
      <c r="R1935" s="37"/>
      <c r="S1935" s="37">
        <f>M1935*R1935</f>
        <v>0</v>
      </c>
      <c r="T1935" s="37">
        <v>21</v>
      </c>
      <c r="U1935" s="37">
        <f>O1935*T1935/100</f>
        <v>9184.3479000000007</v>
      </c>
      <c r="V1935" s="37">
        <f>U1935+O1935</f>
        <v>52919.337900000006</v>
      </c>
      <c r="W1935" s="37"/>
      <c r="X1935" s="37"/>
      <c r="Y1935" s="37">
        <v>1</v>
      </c>
    </row>
    <row r="1936" spans="6:25" s="38" customFormat="1" ht="12" outlineLevel="2" x14ac:dyDescent="0.3">
      <c r="F1936" s="39"/>
      <c r="G1936" s="40"/>
      <c r="H1936" s="191" t="s">
        <v>230</v>
      </c>
      <c r="I1936" s="203"/>
      <c r="J1936" s="203"/>
      <c r="K1936" s="203"/>
      <c r="L1936" s="203"/>
      <c r="M1936" s="203"/>
      <c r="N1936" s="203"/>
      <c r="O1936" s="203"/>
      <c r="P1936" s="42"/>
      <c r="Q1936" s="43"/>
      <c r="R1936" s="42"/>
      <c r="S1936" s="43"/>
      <c r="T1936" s="44"/>
      <c r="U1936" s="44"/>
      <c r="V1936" s="44"/>
      <c r="W1936" s="45"/>
    </row>
    <row r="1937" spans="6:25" s="38" customFormat="1" ht="6" customHeight="1" outlineLevel="2" x14ac:dyDescent="0.3">
      <c r="F1937" s="39"/>
      <c r="G1937" s="40"/>
      <c r="H1937" s="41"/>
      <c r="I1937" s="46"/>
      <c r="J1937" s="46"/>
      <c r="K1937" s="46"/>
      <c r="L1937" s="46"/>
      <c r="M1937" s="46"/>
      <c r="N1937" s="46"/>
      <c r="O1937" s="46"/>
      <c r="P1937" s="42"/>
      <c r="Q1937" s="43"/>
      <c r="R1937" s="42"/>
      <c r="S1937" s="43"/>
      <c r="T1937" s="44"/>
      <c r="U1937" s="44"/>
      <c r="V1937" s="44"/>
      <c r="W1937" s="45"/>
    </row>
    <row r="1938" spans="6:25" s="47" customFormat="1" ht="10.5" outlineLevel="3" x14ac:dyDescent="0.25">
      <c r="F1938" s="48"/>
      <c r="G1938" s="49"/>
      <c r="H1938" s="50" t="str">
        <f>IF(AND(H1937&lt;&gt;"Výkaz výměr:",I1937=""),"Výkaz výměr:","")</f>
        <v>Výkaz výměr:</v>
      </c>
      <c r="I1938" s="51" t="s">
        <v>376</v>
      </c>
      <c r="J1938" s="52"/>
      <c r="K1938" s="53"/>
      <c r="L1938" s="54"/>
      <c r="M1938" s="55"/>
      <c r="N1938" s="56"/>
      <c r="O1938" s="57"/>
      <c r="P1938" s="58"/>
      <c r="Q1938" s="56"/>
      <c r="R1938" s="56"/>
      <c r="S1938" s="56"/>
      <c r="T1938" s="59" t="s">
        <v>3</v>
      </c>
      <c r="U1938" s="56"/>
      <c r="V1938" s="56"/>
      <c r="W1938" s="60"/>
    </row>
    <row r="1939" spans="6:25" s="47" customFormat="1" ht="10.5" outlineLevel="3" x14ac:dyDescent="0.25">
      <c r="F1939" s="48"/>
      <c r="G1939" s="49"/>
      <c r="H1939" s="50" t="str">
        <f>IF(AND(H1938&lt;&gt;"Výkaz výměr:",I1938=""),"Výkaz výměr:","")</f>
        <v/>
      </c>
      <c r="I1939" s="51" t="s">
        <v>1015</v>
      </c>
      <c r="J1939" s="52"/>
      <c r="K1939" s="53"/>
      <c r="L1939" s="54"/>
      <c r="M1939" s="55"/>
      <c r="N1939" s="56"/>
      <c r="O1939" s="57"/>
      <c r="P1939" s="58"/>
      <c r="Q1939" s="56"/>
      <c r="R1939" s="56"/>
      <c r="S1939" s="56"/>
      <c r="T1939" s="59" t="s">
        <v>3</v>
      </c>
      <c r="U1939" s="56"/>
      <c r="V1939" s="56"/>
      <c r="W1939" s="60"/>
    </row>
    <row r="1940" spans="6:25" s="47" customFormat="1" ht="10.5" outlineLevel="3" x14ac:dyDescent="0.25">
      <c r="F1940" s="48"/>
      <c r="G1940" s="49"/>
      <c r="H1940" s="50" t="str">
        <f>IF(AND(H1939&lt;&gt;"Výkaz výměr:",I1939=""),"Výkaz výměr:","")</f>
        <v/>
      </c>
      <c r="I1940" s="51" t="s">
        <v>1193</v>
      </c>
      <c r="J1940" s="52"/>
      <c r="K1940" s="53"/>
      <c r="L1940" s="54"/>
      <c r="M1940" s="55"/>
      <c r="N1940" s="56"/>
      <c r="O1940" s="57"/>
      <c r="P1940" s="58"/>
      <c r="Q1940" s="56"/>
      <c r="R1940" s="56"/>
      <c r="S1940" s="56"/>
      <c r="T1940" s="59" t="s">
        <v>3</v>
      </c>
      <c r="U1940" s="56"/>
      <c r="V1940" s="56"/>
      <c r="W1940" s="60"/>
    </row>
    <row r="1941" spans="6:25" s="47" customFormat="1" ht="10.5" outlineLevel="3" x14ac:dyDescent="0.25">
      <c r="F1941" s="48"/>
      <c r="G1941" s="49"/>
      <c r="H1941" s="50" t="str">
        <f>IF(AND(H1940&lt;&gt;"Výkaz výměr:",I1940=""),"Výkaz výměr:","")</f>
        <v/>
      </c>
      <c r="I1941" s="51" t="s">
        <v>994</v>
      </c>
      <c r="J1941" s="52"/>
      <c r="K1941" s="53"/>
      <c r="L1941" s="54"/>
      <c r="M1941" s="55"/>
      <c r="N1941" s="56"/>
      <c r="O1941" s="57"/>
      <c r="P1941" s="58"/>
      <c r="Q1941" s="56"/>
      <c r="R1941" s="56"/>
      <c r="S1941" s="56"/>
      <c r="T1941" s="59" t="s">
        <v>3</v>
      </c>
      <c r="U1941" s="56"/>
      <c r="V1941" s="56"/>
      <c r="W1941" s="60"/>
    </row>
    <row r="1942" spans="6:25" s="47" customFormat="1" ht="10.5" outlineLevel="3" x14ac:dyDescent="0.25">
      <c r="F1942" s="48"/>
      <c r="G1942" s="49"/>
      <c r="H1942" s="50" t="str">
        <f>IF(AND(H1941&lt;&gt;"Výkaz výměr:",I1941=""),"Výkaz výměr:","")</f>
        <v/>
      </c>
      <c r="I1942" s="51" t="s">
        <v>894</v>
      </c>
      <c r="J1942" s="52"/>
      <c r="K1942" s="53"/>
      <c r="L1942" s="54"/>
      <c r="M1942" s="55">
        <v>1121.4100000000001</v>
      </c>
      <c r="N1942" s="56"/>
      <c r="O1942" s="57"/>
      <c r="P1942" s="58"/>
      <c r="Q1942" s="56"/>
      <c r="R1942" s="56"/>
      <c r="S1942" s="56"/>
      <c r="T1942" s="59" t="s">
        <v>3</v>
      </c>
      <c r="U1942" s="56"/>
      <c r="V1942" s="56"/>
      <c r="W1942" s="60"/>
    </row>
    <row r="1943" spans="6:25" s="3" customFormat="1" ht="12.75" customHeight="1" outlineLevel="2" x14ac:dyDescent="0.25">
      <c r="F1943" s="9"/>
      <c r="G1943" s="10"/>
      <c r="H1943" s="10"/>
      <c r="I1943" s="11"/>
      <c r="J1943" s="10"/>
      <c r="K1943" s="12"/>
      <c r="L1943" s="13"/>
      <c r="M1943" s="12"/>
      <c r="N1943" s="13"/>
      <c r="O1943" s="14"/>
      <c r="P1943" s="15"/>
      <c r="Q1943" s="13"/>
      <c r="R1943" s="13"/>
      <c r="S1943" s="13"/>
      <c r="T1943" s="16" t="s">
        <v>3</v>
      </c>
      <c r="U1943" s="13"/>
      <c r="V1943" s="13"/>
      <c r="W1943" s="13"/>
    </row>
    <row r="1944" spans="6:25" s="69" customFormat="1" ht="16.5" customHeight="1" outlineLevel="1" x14ac:dyDescent="0.3">
      <c r="F1944" s="70"/>
      <c r="G1944" s="71"/>
      <c r="H1944" s="72"/>
      <c r="I1944" s="72" t="s">
        <v>998</v>
      </c>
      <c r="J1944" s="71"/>
      <c r="K1944" s="73"/>
      <c r="L1944" s="74"/>
      <c r="M1944" s="73"/>
      <c r="N1944" s="74"/>
      <c r="O1944" s="75">
        <f>SUBTOTAL(9,O1945:O1951)</f>
        <v>4000</v>
      </c>
      <c r="P1944" s="76"/>
      <c r="Q1944" s="75">
        <f>SUBTOTAL(9,Q1945:Q1951)</f>
        <v>0</v>
      </c>
      <c r="R1944" s="74"/>
      <c r="S1944" s="75">
        <f>SUBTOTAL(9,S1945:S1951)</f>
        <v>0</v>
      </c>
      <c r="T1944" s="77"/>
      <c r="U1944" s="75">
        <f>SUBTOTAL(9,U1945:U1951)</f>
        <v>840</v>
      </c>
      <c r="V1944" s="75">
        <f>SUBTOTAL(9,V1945:V1951)</f>
        <v>4840</v>
      </c>
      <c r="W1944" s="78"/>
      <c r="Y1944" s="75">
        <f>SUBTOTAL(9,Y1945:Y1951)</f>
        <v>2</v>
      </c>
    </row>
    <row r="1945" spans="6:25" s="38" customFormat="1" ht="12" outlineLevel="2" x14ac:dyDescent="0.3">
      <c r="F1945" s="30">
        <v>304</v>
      </c>
      <c r="G1945" s="31" t="s">
        <v>0</v>
      </c>
      <c r="H1945" s="32" t="s">
        <v>58</v>
      </c>
      <c r="I1945" s="33" t="s">
        <v>563</v>
      </c>
      <c r="J1945" s="31" t="s">
        <v>34</v>
      </c>
      <c r="K1945" s="34">
        <v>1</v>
      </c>
      <c r="L1945" s="35">
        <v>0</v>
      </c>
      <c r="M1945" s="34">
        <v>1</v>
      </c>
      <c r="N1945" s="36">
        <v>2000</v>
      </c>
      <c r="O1945" s="37">
        <f>M1945*N1945</f>
        <v>2000</v>
      </c>
      <c r="P1945" s="37">
        <v>0</v>
      </c>
      <c r="Q1945" s="37">
        <f>M1945*P1945</f>
        <v>0</v>
      </c>
      <c r="R1945" s="37"/>
      <c r="S1945" s="37">
        <f>M1945*R1945</f>
        <v>0</v>
      </c>
      <c r="T1945" s="37">
        <v>21</v>
      </c>
      <c r="U1945" s="37">
        <f>O1945*T1945/100</f>
        <v>420</v>
      </c>
      <c r="V1945" s="37">
        <f>U1945+O1945</f>
        <v>2420</v>
      </c>
      <c r="W1945" s="37"/>
      <c r="X1945" s="37"/>
      <c r="Y1945" s="37">
        <v>1</v>
      </c>
    </row>
    <row r="1946" spans="6:25" s="38" customFormat="1" ht="12" outlineLevel="2" x14ac:dyDescent="0.3">
      <c r="F1946" s="39"/>
      <c r="G1946" s="40"/>
      <c r="H1946" s="191" t="s">
        <v>230</v>
      </c>
      <c r="I1946" s="203"/>
      <c r="J1946" s="203"/>
      <c r="K1946" s="203"/>
      <c r="L1946" s="203"/>
      <c r="M1946" s="203"/>
      <c r="N1946" s="203"/>
      <c r="O1946" s="203"/>
      <c r="P1946" s="42"/>
      <c r="Q1946" s="43"/>
      <c r="R1946" s="42"/>
      <c r="S1946" s="43"/>
      <c r="T1946" s="44"/>
      <c r="U1946" s="44"/>
      <c r="V1946" s="44"/>
      <c r="W1946" s="45"/>
    </row>
    <row r="1947" spans="6:25" s="38" customFormat="1" ht="6" customHeight="1" outlineLevel="2" x14ac:dyDescent="0.3">
      <c r="F1947" s="39"/>
      <c r="G1947" s="40"/>
      <c r="H1947" s="41"/>
      <c r="I1947" s="46"/>
      <c r="J1947" s="46"/>
      <c r="K1947" s="46"/>
      <c r="L1947" s="46"/>
      <c r="M1947" s="46"/>
      <c r="N1947" s="46"/>
      <c r="O1947" s="46"/>
      <c r="P1947" s="42"/>
      <c r="Q1947" s="43"/>
      <c r="R1947" s="42"/>
      <c r="S1947" s="43"/>
      <c r="T1947" s="44"/>
      <c r="U1947" s="44"/>
      <c r="V1947" s="44"/>
      <c r="W1947" s="45"/>
    </row>
    <row r="1948" spans="6:25" s="38" customFormat="1" ht="12" outlineLevel="2" x14ac:dyDescent="0.3">
      <c r="F1948" s="30">
        <v>305</v>
      </c>
      <c r="G1948" s="31" t="s">
        <v>0</v>
      </c>
      <c r="H1948" s="32" t="s">
        <v>58</v>
      </c>
      <c r="I1948" s="33" t="s">
        <v>563</v>
      </c>
      <c r="J1948" s="31" t="s">
        <v>34</v>
      </c>
      <c r="K1948" s="34">
        <v>1</v>
      </c>
      <c r="L1948" s="35">
        <v>0</v>
      </c>
      <c r="M1948" s="34">
        <v>1</v>
      </c>
      <c r="N1948" s="36">
        <v>2000</v>
      </c>
      <c r="O1948" s="37">
        <f>M1948*N1948</f>
        <v>2000</v>
      </c>
      <c r="P1948" s="37">
        <v>0</v>
      </c>
      <c r="Q1948" s="37">
        <f>M1948*P1948</f>
        <v>0</v>
      </c>
      <c r="R1948" s="37"/>
      <c r="S1948" s="37">
        <f>M1948*R1948</f>
        <v>0</v>
      </c>
      <c r="T1948" s="37">
        <v>21</v>
      </c>
      <c r="U1948" s="37">
        <f>O1948*T1948/100</f>
        <v>420</v>
      </c>
      <c r="V1948" s="37">
        <f>U1948+O1948</f>
        <v>2420</v>
      </c>
      <c r="W1948" s="37"/>
      <c r="X1948" s="37"/>
      <c r="Y1948" s="37">
        <v>1</v>
      </c>
    </row>
    <row r="1949" spans="6:25" s="38" customFormat="1" ht="12" outlineLevel="2" x14ac:dyDescent="0.3">
      <c r="F1949" s="39"/>
      <c r="G1949" s="40"/>
      <c r="H1949" s="191" t="s">
        <v>230</v>
      </c>
      <c r="I1949" s="203"/>
      <c r="J1949" s="203"/>
      <c r="K1949" s="203"/>
      <c r="L1949" s="203"/>
      <c r="M1949" s="203"/>
      <c r="N1949" s="203"/>
      <c r="O1949" s="203"/>
      <c r="P1949" s="42"/>
      <c r="Q1949" s="43"/>
      <c r="R1949" s="42"/>
      <c r="S1949" s="43"/>
      <c r="T1949" s="44"/>
      <c r="U1949" s="44"/>
      <c r="V1949" s="44"/>
      <c r="W1949" s="45"/>
    </row>
    <row r="1950" spans="6:25" s="38" customFormat="1" ht="6" customHeight="1" outlineLevel="2" x14ac:dyDescent="0.3">
      <c r="F1950" s="39"/>
      <c r="G1950" s="40"/>
      <c r="H1950" s="41"/>
      <c r="I1950" s="46"/>
      <c r="J1950" s="46"/>
      <c r="K1950" s="46"/>
      <c r="L1950" s="46"/>
      <c r="M1950" s="46"/>
      <c r="N1950" s="46"/>
      <c r="O1950" s="46"/>
      <c r="P1950" s="42"/>
      <c r="Q1950" s="43"/>
      <c r="R1950" s="42"/>
      <c r="S1950" s="43"/>
      <c r="T1950" s="44"/>
      <c r="U1950" s="44"/>
      <c r="V1950" s="44"/>
      <c r="W1950" s="45"/>
    </row>
    <row r="1951" spans="6:25" s="3" customFormat="1" ht="12.75" customHeight="1" outlineLevel="2" x14ac:dyDescent="0.25">
      <c r="F1951" s="9"/>
      <c r="G1951" s="10"/>
      <c r="H1951" s="10"/>
      <c r="I1951" s="11"/>
      <c r="J1951" s="10"/>
      <c r="K1951" s="12"/>
      <c r="L1951" s="13"/>
      <c r="M1951" s="12"/>
      <c r="N1951" s="13"/>
      <c r="O1951" s="14"/>
      <c r="P1951" s="15"/>
      <c r="Q1951" s="13"/>
      <c r="R1951" s="13"/>
      <c r="S1951" s="13"/>
      <c r="T1951" s="16" t="s">
        <v>3</v>
      </c>
      <c r="U1951" s="13"/>
      <c r="V1951" s="13"/>
      <c r="W1951" s="13"/>
    </row>
    <row r="1952" spans="6:25" s="3" customFormat="1" ht="12.75" customHeight="1" outlineLevel="1" x14ac:dyDescent="0.25">
      <c r="F1952" s="9"/>
      <c r="G1952" s="10"/>
      <c r="H1952" s="10"/>
      <c r="I1952" s="11"/>
      <c r="J1952" s="10"/>
      <c r="K1952" s="12"/>
      <c r="L1952" s="13"/>
      <c r="M1952" s="12"/>
      <c r="N1952" s="13"/>
      <c r="O1952" s="14"/>
      <c r="P1952" s="15"/>
      <c r="Q1952" s="13"/>
      <c r="R1952" s="13"/>
      <c r="S1952" s="13"/>
      <c r="T1952" s="16" t="s">
        <v>3</v>
      </c>
      <c r="U1952" s="13"/>
      <c r="V1952" s="13"/>
      <c r="W1952" s="13"/>
    </row>
    <row r="1953" spans="6:25" s="79" customFormat="1" ht="18.75" customHeight="1" x14ac:dyDescent="0.3">
      <c r="F1953" s="80"/>
      <c r="G1953" s="81"/>
      <c r="H1953" s="82"/>
      <c r="I1953" s="82" t="s">
        <v>925</v>
      </c>
      <c r="J1953" s="81"/>
      <c r="K1953" s="83"/>
      <c r="L1953" s="84"/>
      <c r="M1953" s="83"/>
      <c r="N1953" s="84"/>
      <c r="O1953" s="85">
        <f>SUBTOTAL(9,O1954:O2369)</f>
        <v>384872.5186999999</v>
      </c>
      <c r="P1953" s="86"/>
      <c r="Q1953" s="85">
        <f>SUBTOTAL(9,Q1954:Q2369)</f>
        <v>131.3426096</v>
      </c>
      <c r="R1953" s="84"/>
      <c r="S1953" s="85">
        <f>SUBTOTAL(9,S1954:S2369)</f>
        <v>0</v>
      </c>
      <c r="T1953" s="87"/>
      <c r="U1953" s="85">
        <f>SUBTOTAL(9,U1954:U2369)</f>
        <v>80823.228927000018</v>
      </c>
      <c r="V1953" s="85">
        <f>SUBTOTAL(9,V1954:V2369)</f>
        <v>465695.74762699986</v>
      </c>
      <c r="W1953" s="88"/>
      <c r="Y1953" s="85">
        <f>SUBTOTAL(9,Y1954:Y2369)</f>
        <v>52</v>
      </c>
    </row>
    <row r="1954" spans="6:25" s="69" customFormat="1" ht="16.5" customHeight="1" outlineLevel="1" x14ac:dyDescent="0.3">
      <c r="F1954" s="70"/>
      <c r="G1954" s="71"/>
      <c r="H1954" s="72"/>
      <c r="I1954" s="72" t="s">
        <v>995</v>
      </c>
      <c r="J1954" s="71"/>
      <c r="K1954" s="73"/>
      <c r="L1954" s="74"/>
      <c r="M1954" s="73"/>
      <c r="N1954" s="74"/>
      <c r="O1954" s="75">
        <f>SUBTOTAL(9,O1955:O1972)</f>
        <v>29834.1</v>
      </c>
      <c r="P1954" s="76"/>
      <c r="Q1954" s="75">
        <f>SUBTOTAL(9,Q1955:Q1972)</f>
        <v>8.1839999999999993</v>
      </c>
      <c r="R1954" s="74"/>
      <c r="S1954" s="75">
        <f>SUBTOTAL(9,S1955:S1972)</f>
        <v>0</v>
      </c>
      <c r="T1954" s="77"/>
      <c r="U1954" s="75">
        <f>SUBTOTAL(9,U1955:U1972)</f>
        <v>6265.1610000000001</v>
      </c>
      <c r="V1954" s="75">
        <f>SUBTOTAL(9,V1955:V1972)</f>
        <v>36099.260999999999</v>
      </c>
      <c r="W1954" s="78"/>
      <c r="Y1954" s="75">
        <f>SUBTOTAL(9,Y1955:Y1972)</f>
        <v>3</v>
      </c>
    </row>
    <row r="1955" spans="6:25" s="38" customFormat="1" ht="12" outlineLevel="2" x14ac:dyDescent="0.3">
      <c r="F1955" s="30">
        <v>306</v>
      </c>
      <c r="G1955" s="31" t="s">
        <v>0</v>
      </c>
      <c r="H1955" s="32" t="s">
        <v>239</v>
      </c>
      <c r="I1955" s="33" t="s">
        <v>1222</v>
      </c>
      <c r="J1955" s="31" t="s">
        <v>13</v>
      </c>
      <c r="K1955" s="34">
        <v>183</v>
      </c>
      <c r="L1955" s="35">
        <v>0</v>
      </c>
      <c r="M1955" s="34">
        <v>183</v>
      </c>
      <c r="N1955" s="36">
        <v>49.7</v>
      </c>
      <c r="O1955" s="37">
        <f>M1955*N1955</f>
        <v>9095.1</v>
      </c>
      <c r="P1955" s="37">
        <v>0</v>
      </c>
      <c r="Q1955" s="37">
        <f>M1955*P1955</f>
        <v>0</v>
      </c>
      <c r="R1955" s="37"/>
      <c r="S1955" s="37">
        <f>M1955*R1955</f>
        <v>0</v>
      </c>
      <c r="T1955" s="37">
        <v>21</v>
      </c>
      <c r="U1955" s="37">
        <f>O1955*T1955/100</f>
        <v>1909.971</v>
      </c>
      <c r="V1955" s="37">
        <f>U1955+O1955</f>
        <v>11005.071</v>
      </c>
      <c r="W1955" s="37"/>
      <c r="X1955" s="37"/>
      <c r="Y1955" s="37">
        <v>1</v>
      </c>
    </row>
    <row r="1956" spans="6:25" s="38" customFormat="1" ht="12" outlineLevel="2" x14ac:dyDescent="0.3">
      <c r="F1956" s="39"/>
      <c r="G1956" s="40"/>
      <c r="H1956" s="191" t="s">
        <v>230</v>
      </c>
      <c r="I1956" s="203"/>
      <c r="J1956" s="203"/>
      <c r="K1956" s="203"/>
      <c r="L1956" s="203"/>
      <c r="M1956" s="203"/>
      <c r="N1956" s="203"/>
      <c r="O1956" s="203"/>
      <c r="P1956" s="42"/>
      <c r="Q1956" s="43"/>
      <c r="R1956" s="42"/>
      <c r="S1956" s="43"/>
      <c r="T1956" s="44"/>
      <c r="U1956" s="44"/>
      <c r="V1956" s="44"/>
      <c r="W1956" s="45"/>
    </row>
    <row r="1957" spans="6:25" s="38" customFormat="1" ht="6" customHeight="1" outlineLevel="2" x14ac:dyDescent="0.3">
      <c r="F1957" s="39"/>
      <c r="G1957" s="40"/>
      <c r="H1957" s="41"/>
      <c r="I1957" s="46"/>
      <c r="J1957" s="46"/>
      <c r="K1957" s="46"/>
      <c r="L1957" s="46"/>
      <c r="M1957" s="46"/>
      <c r="N1957" s="46"/>
      <c r="O1957" s="46"/>
      <c r="P1957" s="42"/>
      <c r="Q1957" s="43"/>
      <c r="R1957" s="42"/>
      <c r="S1957" s="43"/>
      <c r="T1957" s="44"/>
      <c r="U1957" s="44"/>
      <c r="V1957" s="44"/>
      <c r="W1957" s="45"/>
    </row>
    <row r="1958" spans="6:25" s="47" customFormat="1" ht="10.5" outlineLevel="3" x14ac:dyDescent="0.25">
      <c r="F1958" s="48"/>
      <c r="G1958" s="49"/>
      <c r="H1958" s="50" t="str">
        <f>IF(AND(H1957&lt;&gt;"Výkaz výměr:",I1957=""),"Výkaz výměr:","")</f>
        <v>Výkaz výměr:</v>
      </c>
      <c r="I1958" s="51" t="s">
        <v>127</v>
      </c>
      <c r="J1958" s="52"/>
      <c r="K1958" s="53"/>
      <c r="L1958" s="54"/>
      <c r="M1958" s="55"/>
      <c r="N1958" s="56"/>
      <c r="O1958" s="57"/>
      <c r="P1958" s="58"/>
      <c r="Q1958" s="56"/>
      <c r="R1958" s="56"/>
      <c r="S1958" s="56"/>
      <c r="T1958" s="59" t="s">
        <v>3</v>
      </c>
      <c r="U1958" s="56"/>
      <c r="V1958" s="56"/>
      <c r="W1958" s="60"/>
    </row>
    <row r="1959" spans="6:25" s="47" customFormat="1" ht="10.5" outlineLevel="3" x14ac:dyDescent="0.25">
      <c r="F1959" s="48"/>
      <c r="G1959" s="49"/>
      <c r="H1959" s="50" t="str">
        <f>IF(AND(H1958&lt;&gt;"Výkaz výměr:",I1958=""),"Výkaz výměr:","")</f>
        <v/>
      </c>
      <c r="I1959" s="51" t="s">
        <v>698</v>
      </c>
      <c r="J1959" s="52"/>
      <c r="K1959" s="53"/>
      <c r="L1959" s="54"/>
      <c r="M1959" s="55">
        <v>1422</v>
      </c>
      <c r="N1959" s="56"/>
      <c r="O1959" s="57"/>
      <c r="P1959" s="58"/>
      <c r="Q1959" s="56"/>
      <c r="R1959" s="56"/>
      <c r="S1959" s="56"/>
      <c r="T1959" s="59" t="s">
        <v>3</v>
      </c>
      <c r="U1959" s="56"/>
      <c r="V1959" s="56"/>
      <c r="W1959" s="60"/>
    </row>
    <row r="1960" spans="6:25" s="47" customFormat="1" ht="10.5" outlineLevel="3" x14ac:dyDescent="0.25">
      <c r="F1960" s="48"/>
      <c r="G1960" s="49"/>
      <c r="H1960" s="50" t="str">
        <f>IF(AND(H1959&lt;&gt;"Výkaz výměr:",I1959=""),"Výkaz výměr:","")</f>
        <v/>
      </c>
      <c r="I1960" s="51" t="s">
        <v>1173</v>
      </c>
      <c r="J1960" s="52"/>
      <c r="K1960" s="53"/>
      <c r="L1960" s="54"/>
      <c r="M1960" s="55">
        <v>-1239</v>
      </c>
      <c r="N1960" s="56"/>
      <c r="O1960" s="57"/>
      <c r="P1960" s="58"/>
      <c r="Q1960" s="56"/>
      <c r="R1960" s="56"/>
      <c r="S1960" s="56"/>
      <c r="T1960" s="59" t="s">
        <v>3</v>
      </c>
      <c r="U1960" s="56"/>
      <c r="V1960" s="56"/>
      <c r="W1960" s="60"/>
    </row>
    <row r="1961" spans="6:25" s="38" customFormat="1" ht="12" outlineLevel="2" x14ac:dyDescent="0.3">
      <c r="F1961" s="30">
        <v>307</v>
      </c>
      <c r="G1961" s="31" t="s">
        <v>0</v>
      </c>
      <c r="H1961" s="32" t="s">
        <v>249</v>
      </c>
      <c r="I1961" s="33" t="s">
        <v>1339</v>
      </c>
      <c r="J1961" s="31" t="s">
        <v>13</v>
      </c>
      <c r="K1961" s="34">
        <v>93</v>
      </c>
      <c r="L1961" s="35">
        <v>0</v>
      </c>
      <c r="M1961" s="34">
        <v>93</v>
      </c>
      <c r="N1961" s="36">
        <v>165</v>
      </c>
      <c r="O1961" s="37">
        <f>M1961*N1961</f>
        <v>15345</v>
      </c>
      <c r="P1961" s="37">
        <v>8.7999999999999995E-2</v>
      </c>
      <c r="Q1961" s="37">
        <f>M1961*P1961</f>
        <v>8.1839999999999993</v>
      </c>
      <c r="R1961" s="37"/>
      <c r="S1961" s="37">
        <f>M1961*R1961</f>
        <v>0</v>
      </c>
      <c r="T1961" s="37">
        <v>21</v>
      </c>
      <c r="U1961" s="37">
        <f>O1961*T1961/100</f>
        <v>3222.45</v>
      </c>
      <c r="V1961" s="37">
        <f>U1961+O1961</f>
        <v>18567.45</v>
      </c>
      <c r="W1961" s="37"/>
      <c r="X1961" s="37"/>
      <c r="Y1961" s="37">
        <v>1</v>
      </c>
    </row>
    <row r="1962" spans="6:25" s="38" customFormat="1" ht="12" outlineLevel="2" x14ac:dyDescent="0.3">
      <c r="F1962" s="39"/>
      <c r="G1962" s="40"/>
      <c r="H1962" s="191" t="s">
        <v>230</v>
      </c>
      <c r="I1962" s="203"/>
      <c r="J1962" s="203"/>
      <c r="K1962" s="203"/>
      <c r="L1962" s="203"/>
      <c r="M1962" s="203"/>
      <c r="N1962" s="203"/>
      <c r="O1962" s="203"/>
      <c r="P1962" s="42"/>
      <c r="Q1962" s="43"/>
      <c r="R1962" s="42"/>
      <c r="S1962" s="43"/>
      <c r="T1962" s="44"/>
      <c r="U1962" s="44"/>
      <c r="V1962" s="44"/>
      <c r="W1962" s="45"/>
    </row>
    <row r="1963" spans="6:25" s="38" customFormat="1" ht="6" customHeight="1" outlineLevel="2" x14ac:dyDescent="0.3">
      <c r="F1963" s="39"/>
      <c r="G1963" s="40"/>
      <c r="H1963" s="41"/>
      <c r="I1963" s="46"/>
      <c r="J1963" s="46"/>
      <c r="K1963" s="46"/>
      <c r="L1963" s="46"/>
      <c r="M1963" s="46"/>
      <c r="N1963" s="46"/>
      <c r="O1963" s="46"/>
      <c r="P1963" s="42"/>
      <c r="Q1963" s="43"/>
      <c r="R1963" s="42"/>
      <c r="S1963" s="43"/>
      <c r="T1963" s="44"/>
      <c r="U1963" s="44"/>
      <c r="V1963" s="44"/>
      <c r="W1963" s="45"/>
    </row>
    <row r="1964" spans="6:25" s="47" customFormat="1" ht="10.5" outlineLevel="3" x14ac:dyDescent="0.25">
      <c r="F1964" s="48"/>
      <c r="G1964" s="49"/>
      <c r="H1964" s="50" t="str">
        <f>IF(AND(H1963&lt;&gt;"Výkaz výměr:",I1963=""),"Výkaz výměr:","")</f>
        <v>Výkaz výměr:</v>
      </c>
      <c r="I1964" s="51" t="s">
        <v>884</v>
      </c>
      <c r="J1964" s="52"/>
      <c r="K1964" s="53"/>
      <c r="L1964" s="54"/>
      <c r="M1964" s="55"/>
      <c r="N1964" s="56"/>
      <c r="O1964" s="57"/>
      <c r="P1964" s="58"/>
      <c r="Q1964" s="56"/>
      <c r="R1964" s="56"/>
      <c r="S1964" s="56"/>
      <c r="T1964" s="59" t="s">
        <v>3</v>
      </c>
      <c r="U1964" s="56"/>
      <c r="V1964" s="56"/>
      <c r="W1964" s="60"/>
    </row>
    <row r="1965" spans="6:25" s="47" customFormat="1" ht="10.5" outlineLevel="3" x14ac:dyDescent="0.25">
      <c r="F1965" s="48"/>
      <c r="G1965" s="49"/>
      <c r="H1965" s="50" t="str">
        <f>IF(AND(H1964&lt;&gt;"Výkaz výměr:",I1964=""),"Výkaz výměr:","")</f>
        <v/>
      </c>
      <c r="I1965" s="51" t="s">
        <v>605</v>
      </c>
      <c r="J1965" s="52"/>
      <c r="K1965" s="53"/>
      <c r="L1965" s="54"/>
      <c r="M1965" s="55">
        <v>93</v>
      </c>
      <c r="N1965" s="56"/>
      <c r="O1965" s="57"/>
      <c r="P1965" s="58"/>
      <c r="Q1965" s="56"/>
      <c r="R1965" s="56"/>
      <c r="S1965" s="56"/>
      <c r="T1965" s="59" t="s">
        <v>3</v>
      </c>
      <c r="U1965" s="56"/>
      <c r="V1965" s="56"/>
      <c r="W1965" s="60"/>
    </row>
    <row r="1966" spans="6:25" s="38" customFormat="1" ht="12" outlineLevel="2" x14ac:dyDescent="0.3">
      <c r="F1966" s="30">
        <v>308</v>
      </c>
      <c r="G1966" s="31" t="s">
        <v>0</v>
      </c>
      <c r="H1966" s="32" t="s">
        <v>248</v>
      </c>
      <c r="I1966" s="33" t="s">
        <v>1256</v>
      </c>
      <c r="J1966" s="31" t="s">
        <v>13</v>
      </c>
      <c r="K1966" s="34">
        <v>93</v>
      </c>
      <c r="L1966" s="35">
        <v>0</v>
      </c>
      <c r="M1966" s="34">
        <v>93</v>
      </c>
      <c r="N1966" s="36">
        <v>58</v>
      </c>
      <c r="O1966" s="37">
        <f>M1966*N1966</f>
        <v>5394</v>
      </c>
      <c r="P1966" s="37">
        <v>0</v>
      </c>
      <c r="Q1966" s="37">
        <f>M1966*P1966</f>
        <v>0</v>
      </c>
      <c r="R1966" s="37"/>
      <c r="S1966" s="37">
        <f>M1966*R1966</f>
        <v>0</v>
      </c>
      <c r="T1966" s="37">
        <v>21</v>
      </c>
      <c r="U1966" s="37">
        <f>O1966*T1966/100</f>
        <v>1132.74</v>
      </c>
      <c r="V1966" s="37">
        <f>U1966+O1966</f>
        <v>6526.74</v>
      </c>
      <c r="W1966" s="37"/>
      <c r="X1966" s="37"/>
      <c r="Y1966" s="37">
        <v>1</v>
      </c>
    </row>
    <row r="1967" spans="6:25" s="38" customFormat="1" ht="12" outlineLevel="2" x14ac:dyDescent="0.3">
      <c r="F1967" s="39"/>
      <c r="G1967" s="40"/>
      <c r="H1967" s="191" t="s">
        <v>230</v>
      </c>
      <c r="I1967" s="203"/>
      <c r="J1967" s="203"/>
      <c r="K1967" s="203"/>
      <c r="L1967" s="203"/>
      <c r="M1967" s="203"/>
      <c r="N1967" s="203"/>
      <c r="O1967" s="203"/>
      <c r="P1967" s="42"/>
      <c r="Q1967" s="43"/>
      <c r="R1967" s="42"/>
      <c r="S1967" s="43"/>
      <c r="T1967" s="44"/>
      <c r="U1967" s="44"/>
      <c r="V1967" s="44"/>
      <c r="W1967" s="45"/>
    </row>
    <row r="1968" spans="6:25" s="38" customFormat="1" ht="6" customHeight="1" outlineLevel="2" x14ac:dyDescent="0.3">
      <c r="F1968" s="39"/>
      <c r="G1968" s="40"/>
      <c r="H1968" s="41"/>
      <c r="I1968" s="46"/>
      <c r="J1968" s="46"/>
      <c r="K1968" s="46"/>
      <c r="L1968" s="46"/>
      <c r="M1968" s="46"/>
      <c r="N1968" s="46"/>
      <c r="O1968" s="46"/>
      <c r="P1968" s="42"/>
      <c r="Q1968" s="43"/>
      <c r="R1968" s="42"/>
      <c r="S1968" s="43"/>
      <c r="T1968" s="44"/>
      <c r="U1968" s="44"/>
      <c r="V1968" s="44"/>
      <c r="W1968" s="45"/>
    </row>
    <row r="1969" spans="6:25" s="47" customFormat="1" ht="10.5" outlineLevel="3" x14ac:dyDescent="0.25">
      <c r="F1969" s="48"/>
      <c r="G1969" s="49"/>
      <c r="H1969" s="50" t="str">
        <f>IF(AND(H1968&lt;&gt;"Výkaz výměr:",I1968=""),"Výkaz výměr:","")</f>
        <v>Výkaz výměr:</v>
      </c>
      <c r="I1969" s="51" t="s">
        <v>932</v>
      </c>
      <c r="J1969" s="52"/>
      <c r="K1969" s="53"/>
      <c r="L1969" s="54"/>
      <c r="M1969" s="55"/>
      <c r="N1969" s="56"/>
      <c r="O1969" s="57"/>
      <c r="P1969" s="58"/>
      <c r="Q1969" s="56"/>
      <c r="R1969" s="56"/>
      <c r="S1969" s="56"/>
      <c r="T1969" s="59" t="s">
        <v>3</v>
      </c>
      <c r="U1969" s="56"/>
      <c r="V1969" s="56"/>
      <c r="W1969" s="60"/>
    </row>
    <row r="1970" spans="6:25" s="47" customFormat="1" ht="10.5" outlineLevel="3" x14ac:dyDescent="0.25">
      <c r="F1970" s="48"/>
      <c r="G1970" s="49"/>
      <c r="H1970" s="50" t="str">
        <f>IF(AND(H1969&lt;&gt;"Výkaz výměr:",I1969=""),"Výkaz výměr:","")</f>
        <v/>
      </c>
      <c r="I1970" s="51" t="s">
        <v>436</v>
      </c>
      <c r="J1970" s="52"/>
      <c r="K1970" s="53"/>
      <c r="L1970" s="54"/>
      <c r="M1970" s="55"/>
      <c r="N1970" s="56"/>
      <c r="O1970" s="57"/>
      <c r="P1970" s="58"/>
      <c r="Q1970" s="56"/>
      <c r="R1970" s="56"/>
      <c r="S1970" s="56"/>
      <c r="T1970" s="59" t="s">
        <v>3</v>
      </c>
      <c r="U1970" s="56"/>
      <c r="V1970" s="56"/>
      <c r="W1970" s="60"/>
    </row>
    <row r="1971" spans="6:25" s="47" customFormat="1" ht="10.5" outlineLevel="3" x14ac:dyDescent="0.25">
      <c r="F1971" s="48"/>
      <c r="G1971" s="49"/>
      <c r="H1971" s="50" t="str">
        <f>IF(AND(H1970&lt;&gt;"Výkaz výměr:",I1970=""),"Výkaz výměr:","")</f>
        <v/>
      </c>
      <c r="I1971" s="51" t="s">
        <v>605</v>
      </c>
      <c r="J1971" s="52"/>
      <c r="K1971" s="53"/>
      <c r="L1971" s="54"/>
      <c r="M1971" s="55">
        <v>93</v>
      </c>
      <c r="N1971" s="56"/>
      <c r="O1971" s="57"/>
      <c r="P1971" s="58"/>
      <c r="Q1971" s="56"/>
      <c r="R1971" s="56"/>
      <c r="S1971" s="56"/>
      <c r="T1971" s="59" t="s">
        <v>3</v>
      </c>
      <c r="U1971" s="56"/>
      <c r="V1971" s="56"/>
      <c r="W1971" s="60"/>
    </row>
    <row r="1972" spans="6:25" s="3" customFormat="1" ht="12.75" customHeight="1" outlineLevel="2" x14ac:dyDescent="0.25">
      <c r="F1972" s="9"/>
      <c r="G1972" s="10"/>
      <c r="H1972" s="10"/>
      <c r="I1972" s="11"/>
      <c r="J1972" s="10"/>
      <c r="K1972" s="12"/>
      <c r="L1972" s="13"/>
      <c r="M1972" s="12"/>
      <c r="N1972" s="13"/>
      <c r="O1972" s="14"/>
      <c r="P1972" s="15"/>
      <c r="Q1972" s="13"/>
      <c r="R1972" s="13"/>
      <c r="S1972" s="13"/>
      <c r="T1972" s="16" t="s">
        <v>3</v>
      </c>
      <c r="U1972" s="13"/>
      <c r="V1972" s="13"/>
      <c r="W1972" s="13"/>
    </row>
    <row r="1973" spans="6:25" s="69" customFormat="1" ht="16.5" customHeight="1" outlineLevel="1" x14ac:dyDescent="0.3">
      <c r="F1973" s="70"/>
      <c r="G1973" s="71"/>
      <c r="H1973" s="72"/>
      <c r="I1973" s="72" t="s">
        <v>501</v>
      </c>
      <c r="J1973" s="71"/>
      <c r="K1973" s="73"/>
      <c r="L1973" s="74"/>
      <c r="M1973" s="73"/>
      <c r="N1973" s="74"/>
      <c r="O1973" s="75">
        <f>SUBTOTAL(9,O1974:O2037)</f>
        <v>12644.259</v>
      </c>
      <c r="P1973" s="76"/>
      <c r="Q1973" s="75">
        <f>SUBTOTAL(9,Q1974:Q2037)</f>
        <v>0</v>
      </c>
      <c r="R1973" s="74"/>
      <c r="S1973" s="75">
        <f>SUBTOTAL(9,S1974:S2037)</f>
        <v>0</v>
      </c>
      <c r="T1973" s="77"/>
      <c r="U1973" s="75">
        <f>SUBTOTAL(9,U1974:U2037)</f>
        <v>2655.29439</v>
      </c>
      <c r="V1973" s="75">
        <f>SUBTOTAL(9,V1974:V2037)</f>
        <v>15299.553390000001</v>
      </c>
      <c r="W1973" s="78"/>
      <c r="Y1973" s="75">
        <f>SUBTOTAL(9,Y1974:Y2037)</f>
        <v>8</v>
      </c>
    </row>
    <row r="1974" spans="6:25" s="38" customFormat="1" ht="12" outlineLevel="2" x14ac:dyDescent="0.3">
      <c r="F1974" s="30">
        <v>309</v>
      </c>
      <c r="G1974" s="31" t="s">
        <v>0</v>
      </c>
      <c r="H1974" s="32" t="s">
        <v>254</v>
      </c>
      <c r="I1974" s="33" t="s">
        <v>743</v>
      </c>
      <c r="J1974" s="31" t="s">
        <v>9</v>
      </c>
      <c r="K1974" s="34">
        <v>16.627999999999997</v>
      </c>
      <c r="L1974" s="35">
        <v>0</v>
      </c>
      <c r="M1974" s="34">
        <v>16.627999999999997</v>
      </c>
      <c r="N1974" s="36">
        <v>124</v>
      </c>
      <c r="O1974" s="37">
        <f>M1974*N1974</f>
        <v>2061.8719999999994</v>
      </c>
      <c r="P1974" s="37">
        <v>0</v>
      </c>
      <c r="Q1974" s="37">
        <f>M1974*P1974</f>
        <v>0</v>
      </c>
      <c r="R1974" s="37"/>
      <c r="S1974" s="37">
        <f>M1974*R1974</f>
        <v>0</v>
      </c>
      <c r="T1974" s="37">
        <v>21</v>
      </c>
      <c r="U1974" s="37">
        <f>O1974*T1974/100</f>
        <v>432.99311999999992</v>
      </c>
      <c r="V1974" s="37">
        <f>U1974+O1974</f>
        <v>2494.8651199999995</v>
      </c>
      <c r="W1974" s="37"/>
      <c r="X1974" s="37"/>
      <c r="Y1974" s="37">
        <v>1</v>
      </c>
    </row>
    <row r="1975" spans="6:25" s="38" customFormat="1" ht="12" outlineLevel="2" x14ac:dyDescent="0.3">
      <c r="F1975" s="39"/>
      <c r="G1975" s="40"/>
      <c r="H1975" s="191" t="s">
        <v>230</v>
      </c>
      <c r="I1975" s="203"/>
      <c r="J1975" s="203"/>
      <c r="K1975" s="203"/>
      <c r="L1975" s="203"/>
      <c r="M1975" s="203"/>
      <c r="N1975" s="203"/>
      <c r="O1975" s="203"/>
      <c r="P1975" s="42"/>
      <c r="Q1975" s="43"/>
      <c r="R1975" s="42"/>
      <c r="S1975" s="43"/>
      <c r="T1975" s="44"/>
      <c r="U1975" s="44"/>
      <c r="V1975" s="44"/>
      <c r="W1975" s="45"/>
    </row>
    <row r="1976" spans="6:25" s="38" customFormat="1" ht="6" customHeight="1" outlineLevel="2" x14ac:dyDescent="0.3">
      <c r="F1976" s="39"/>
      <c r="G1976" s="40"/>
      <c r="H1976" s="41"/>
      <c r="I1976" s="46"/>
      <c r="J1976" s="46"/>
      <c r="K1976" s="46"/>
      <c r="L1976" s="46"/>
      <c r="M1976" s="46"/>
      <c r="N1976" s="46"/>
      <c r="O1976" s="46"/>
      <c r="P1976" s="42"/>
      <c r="Q1976" s="43"/>
      <c r="R1976" s="42"/>
      <c r="S1976" s="43"/>
      <c r="T1976" s="44"/>
      <c r="U1976" s="44"/>
      <c r="V1976" s="44"/>
      <c r="W1976" s="45"/>
    </row>
    <row r="1977" spans="6:25" s="47" customFormat="1" ht="10.5" outlineLevel="3" x14ac:dyDescent="0.25">
      <c r="F1977" s="48"/>
      <c r="G1977" s="49"/>
      <c r="H1977" s="50" t="str">
        <f>IF(AND(H1976&lt;&gt;"Výkaz výměr:",I1976=""),"Výkaz výměr:","")</f>
        <v>Výkaz výměr:</v>
      </c>
      <c r="I1977" s="51" t="s">
        <v>439</v>
      </c>
      <c r="J1977" s="52"/>
      <c r="K1977" s="53"/>
      <c r="L1977" s="54"/>
      <c r="M1977" s="55"/>
      <c r="N1977" s="56"/>
      <c r="O1977" s="57"/>
      <c r="P1977" s="58"/>
      <c r="Q1977" s="56"/>
      <c r="R1977" s="56"/>
      <c r="S1977" s="56"/>
      <c r="T1977" s="59" t="s">
        <v>3</v>
      </c>
      <c r="U1977" s="56"/>
      <c r="V1977" s="56"/>
      <c r="W1977" s="60"/>
    </row>
    <row r="1978" spans="6:25" s="47" customFormat="1" ht="10.5" outlineLevel="3" x14ac:dyDescent="0.25">
      <c r="F1978" s="48"/>
      <c r="G1978" s="49"/>
      <c r="H1978" s="50" t="str">
        <f>IF(AND(H1977&lt;&gt;"Výkaz výměr:",I1977=""),"Výkaz výměr:","")</f>
        <v/>
      </c>
      <c r="I1978" s="51" t="s">
        <v>432</v>
      </c>
      <c r="J1978" s="52"/>
      <c r="K1978" s="53"/>
      <c r="L1978" s="54"/>
      <c r="M1978" s="55"/>
      <c r="N1978" s="56"/>
      <c r="O1978" s="57"/>
      <c r="P1978" s="58"/>
      <c r="Q1978" s="56"/>
      <c r="R1978" s="56"/>
      <c r="S1978" s="56"/>
      <c r="T1978" s="59" t="s">
        <v>3</v>
      </c>
      <c r="U1978" s="56"/>
      <c r="V1978" s="56"/>
      <c r="W1978" s="60"/>
    </row>
    <row r="1979" spans="6:25" s="47" customFormat="1" ht="10.5" outlineLevel="3" x14ac:dyDescent="0.25">
      <c r="F1979" s="48"/>
      <c r="G1979" s="49"/>
      <c r="H1979" s="50" t="str">
        <f>IF(AND(H1978&lt;&gt;"Výkaz výměr:",I1978=""),"Výkaz výměr:","")</f>
        <v/>
      </c>
      <c r="I1979" s="51" t="s">
        <v>892</v>
      </c>
      <c r="J1979" s="52"/>
      <c r="K1979" s="53"/>
      <c r="L1979" s="54"/>
      <c r="M1979" s="55">
        <v>103.925</v>
      </c>
      <c r="N1979" s="56"/>
      <c r="O1979" s="57"/>
      <c r="P1979" s="58"/>
      <c r="Q1979" s="56"/>
      <c r="R1979" s="56"/>
      <c r="S1979" s="56"/>
      <c r="T1979" s="59" t="s">
        <v>3</v>
      </c>
      <c r="U1979" s="56"/>
      <c r="V1979" s="56"/>
      <c r="W1979" s="60"/>
    </row>
    <row r="1980" spans="6:25" s="47" customFormat="1" ht="10.5" outlineLevel="3" x14ac:dyDescent="0.25">
      <c r="F1980" s="48"/>
      <c r="G1980" s="49"/>
      <c r="H1980" s="50" t="str">
        <f>IF(AND(H1979&lt;&gt;"Výkaz výměr:",I1979=""),"Výkaz výměr:","")</f>
        <v/>
      </c>
      <c r="I1980" s="51" t="s">
        <v>1131</v>
      </c>
      <c r="J1980" s="52"/>
      <c r="K1980" s="53"/>
      <c r="L1980" s="54"/>
      <c r="M1980" s="55">
        <v>-83.14</v>
      </c>
      <c r="N1980" s="56"/>
      <c r="O1980" s="57"/>
      <c r="P1980" s="58"/>
      <c r="Q1980" s="56"/>
      <c r="R1980" s="56"/>
      <c r="S1980" s="56"/>
      <c r="T1980" s="59" t="s">
        <v>3</v>
      </c>
      <c r="U1980" s="56"/>
      <c r="V1980" s="56"/>
      <c r="W1980" s="60"/>
    </row>
    <row r="1981" spans="6:25" s="47" customFormat="1" ht="10.5" outlineLevel="3" x14ac:dyDescent="0.25">
      <c r="F1981" s="48"/>
      <c r="G1981" s="49"/>
      <c r="H1981" s="50" t="str">
        <f>IF(AND(H1980&lt;&gt;"Výkaz výměr:",I1980=""),"Výkaz výměr:","")</f>
        <v/>
      </c>
      <c r="I1981" s="51" t="s">
        <v>1092</v>
      </c>
      <c r="J1981" s="52"/>
      <c r="K1981" s="53"/>
      <c r="L1981" s="54"/>
      <c r="M1981" s="55">
        <v>-4.157</v>
      </c>
      <c r="N1981" s="56"/>
      <c r="O1981" s="57"/>
      <c r="P1981" s="58"/>
      <c r="Q1981" s="56"/>
      <c r="R1981" s="56"/>
      <c r="S1981" s="56"/>
      <c r="T1981" s="59" t="s">
        <v>3</v>
      </c>
      <c r="U1981" s="56"/>
      <c r="V1981" s="56"/>
      <c r="W1981" s="60"/>
    </row>
    <row r="1982" spans="6:25" s="38" customFormat="1" ht="12" outlineLevel="2" x14ac:dyDescent="0.3">
      <c r="F1982" s="30">
        <v>310</v>
      </c>
      <c r="G1982" s="31" t="s">
        <v>0</v>
      </c>
      <c r="H1982" s="32" t="s">
        <v>255</v>
      </c>
      <c r="I1982" s="33" t="s">
        <v>1252</v>
      </c>
      <c r="J1982" s="31" t="s">
        <v>9</v>
      </c>
      <c r="K1982" s="34">
        <v>4.9890000000000008</v>
      </c>
      <c r="L1982" s="35">
        <v>0</v>
      </c>
      <c r="M1982" s="34">
        <v>4.9890000000000008</v>
      </c>
      <c r="N1982" s="36">
        <v>22</v>
      </c>
      <c r="O1982" s="37">
        <f>M1982*N1982</f>
        <v>109.75800000000001</v>
      </c>
      <c r="P1982" s="37">
        <v>0</v>
      </c>
      <c r="Q1982" s="37">
        <f>M1982*P1982</f>
        <v>0</v>
      </c>
      <c r="R1982" s="37"/>
      <c r="S1982" s="37">
        <f>M1982*R1982</f>
        <v>0</v>
      </c>
      <c r="T1982" s="37">
        <v>21</v>
      </c>
      <c r="U1982" s="37">
        <f>O1982*T1982/100</f>
        <v>23.04918</v>
      </c>
      <c r="V1982" s="37">
        <f>U1982+O1982</f>
        <v>132.80718000000002</v>
      </c>
      <c r="W1982" s="37" t="s">
        <v>1370</v>
      </c>
      <c r="X1982" s="37"/>
      <c r="Y1982" s="37">
        <v>1</v>
      </c>
    </row>
    <row r="1983" spans="6:25" s="38" customFormat="1" ht="12" outlineLevel="2" x14ac:dyDescent="0.3">
      <c r="F1983" s="39"/>
      <c r="G1983" s="40"/>
      <c r="H1983" s="191" t="s">
        <v>230</v>
      </c>
      <c r="I1983" s="203"/>
      <c r="J1983" s="203"/>
      <c r="K1983" s="203"/>
      <c r="L1983" s="203"/>
      <c r="M1983" s="203"/>
      <c r="N1983" s="203"/>
      <c r="O1983" s="203"/>
      <c r="P1983" s="42"/>
      <c r="Q1983" s="43"/>
      <c r="R1983" s="42"/>
      <c r="S1983" s="43"/>
      <c r="T1983" s="44"/>
      <c r="U1983" s="44"/>
      <c r="V1983" s="44"/>
      <c r="W1983" s="45"/>
    </row>
    <row r="1984" spans="6:25" s="38" customFormat="1" ht="6" customHeight="1" outlineLevel="2" x14ac:dyDescent="0.3">
      <c r="F1984" s="39"/>
      <c r="G1984" s="40"/>
      <c r="H1984" s="41"/>
      <c r="I1984" s="46"/>
      <c r="J1984" s="46"/>
      <c r="K1984" s="46"/>
      <c r="L1984" s="46"/>
      <c r="M1984" s="46"/>
      <c r="N1984" s="46"/>
      <c r="O1984" s="46"/>
      <c r="P1984" s="42"/>
      <c r="Q1984" s="43"/>
      <c r="R1984" s="42"/>
      <c r="S1984" s="43"/>
      <c r="T1984" s="44"/>
      <c r="U1984" s="44"/>
      <c r="V1984" s="44"/>
      <c r="W1984" s="45"/>
    </row>
    <row r="1985" spans="6:25" s="47" customFormat="1" ht="10.5" outlineLevel="3" x14ac:dyDescent="0.25">
      <c r="F1985" s="48"/>
      <c r="G1985" s="49"/>
      <c r="H1985" s="50" t="str">
        <f>IF(AND(H1984&lt;&gt;"Výkaz výměr:",I1984=""),"Výkaz výměr:","")</f>
        <v>Výkaz výměr:</v>
      </c>
      <c r="I1985" s="51" t="s">
        <v>516</v>
      </c>
      <c r="J1985" s="52"/>
      <c r="K1985" s="53"/>
      <c r="L1985" s="54"/>
      <c r="M1985" s="55"/>
      <c r="N1985" s="56"/>
      <c r="O1985" s="57"/>
      <c r="P1985" s="58"/>
      <c r="Q1985" s="56"/>
      <c r="R1985" s="56"/>
      <c r="S1985" s="56"/>
      <c r="T1985" s="59" t="s">
        <v>3</v>
      </c>
      <c r="U1985" s="56"/>
      <c r="V1985" s="56"/>
      <c r="W1985" s="60"/>
    </row>
    <row r="1986" spans="6:25" s="47" customFormat="1" ht="10.5" outlineLevel="3" x14ac:dyDescent="0.25">
      <c r="F1986" s="48"/>
      <c r="G1986" s="49"/>
      <c r="H1986" s="50" t="str">
        <f>IF(AND(H1985&lt;&gt;"Výkaz výměr:",I1985=""),"Výkaz výměr:","")</f>
        <v/>
      </c>
      <c r="I1986" s="51" t="s">
        <v>505</v>
      </c>
      <c r="J1986" s="52"/>
      <c r="K1986" s="53"/>
      <c r="L1986" s="54"/>
      <c r="M1986" s="55"/>
      <c r="N1986" s="56"/>
      <c r="O1986" s="57"/>
      <c r="P1986" s="58"/>
      <c r="Q1986" s="56"/>
      <c r="R1986" s="56"/>
      <c r="S1986" s="56"/>
      <c r="T1986" s="59" t="s">
        <v>3</v>
      </c>
      <c r="U1986" s="56"/>
      <c r="V1986" s="56"/>
      <c r="W1986" s="60"/>
    </row>
    <row r="1987" spans="6:25" s="47" customFormat="1" ht="10.5" outlineLevel="3" x14ac:dyDescent="0.25">
      <c r="F1987" s="48"/>
      <c r="G1987" s="49"/>
      <c r="H1987" s="50" t="str">
        <f>IF(AND(H1986&lt;&gt;"Výkaz výměr:",I1986=""),"Výkaz výměr:","")</f>
        <v/>
      </c>
      <c r="I1987" s="51" t="s">
        <v>856</v>
      </c>
      <c r="J1987" s="52"/>
      <c r="K1987" s="53"/>
      <c r="L1987" s="54"/>
      <c r="M1987" s="55">
        <v>31.178000000000001</v>
      </c>
      <c r="N1987" s="56"/>
      <c r="O1987" s="57"/>
      <c r="P1987" s="58"/>
      <c r="Q1987" s="56"/>
      <c r="R1987" s="56"/>
      <c r="S1987" s="56"/>
      <c r="T1987" s="59" t="s">
        <v>3</v>
      </c>
      <c r="U1987" s="56"/>
      <c r="V1987" s="56"/>
      <c r="W1987" s="60"/>
    </row>
    <row r="1988" spans="6:25" s="47" customFormat="1" ht="10.5" outlineLevel="3" x14ac:dyDescent="0.25">
      <c r="F1988" s="48"/>
      <c r="G1988" s="49"/>
      <c r="H1988" s="50" t="str">
        <f>IF(AND(H1987&lt;&gt;"Výkaz výměr:",I1987=""),"Výkaz výměr:","")</f>
        <v/>
      </c>
      <c r="I1988" s="51" t="s">
        <v>1119</v>
      </c>
      <c r="J1988" s="52"/>
      <c r="K1988" s="53"/>
      <c r="L1988" s="54"/>
      <c r="M1988" s="55">
        <v>-24.942</v>
      </c>
      <c r="N1988" s="56"/>
      <c r="O1988" s="57"/>
      <c r="P1988" s="58"/>
      <c r="Q1988" s="56"/>
      <c r="R1988" s="56"/>
      <c r="S1988" s="56"/>
      <c r="T1988" s="59" t="s">
        <v>3</v>
      </c>
      <c r="U1988" s="56"/>
      <c r="V1988" s="56"/>
      <c r="W1988" s="60"/>
    </row>
    <row r="1989" spans="6:25" s="47" customFormat="1" ht="10.5" outlineLevel="3" x14ac:dyDescent="0.25">
      <c r="F1989" s="48"/>
      <c r="G1989" s="49"/>
      <c r="H1989" s="50" t="str">
        <f>IF(AND(H1988&lt;&gt;"Výkaz výměr:",I1988=""),"Výkaz výměr:","")</f>
        <v/>
      </c>
      <c r="I1989" s="51" t="s">
        <v>1087</v>
      </c>
      <c r="J1989" s="52"/>
      <c r="K1989" s="53"/>
      <c r="L1989" s="54"/>
      <c r="M1989" s="55">
        <v>-1.2470000000000001</v>
      </c>
      <c r="N1989" s="56"/>
      <c r="O1989" s="57"/>
      <c r="P1989" s="58"/>
      <c r="Q1989" s="56"/>
      <c r="R1989" s="56"/>
      <c r="S1989" s="56"/>
      <c r="T1989" s="59" t="s">
        <v>3</v>
      </c>
      <c r="U1989" s="56"/>
      <c r="V1989" s="56"/>
      <c r="W1989" s="60"/>
    </row>
    <row r="1990" spans="6:25" s="38" customFormat="1" ht="12" outlineLevel="2" x14ac:dyDescent="0.3">
      <c r="F1990" s="30">
        <v>311</v>
      </c>
      <c r="G1990" s="31" t="s">
        <v>0</v>
      </c>
      <c r="H1990" s="32" t="s">
        <v>252</v>
      </c>
      <c r="I1990" s="33" t="s">
        <v>1237</v>
      </c>
      <c r="J1990" s="31" t="s">
        <v>9</v>
      </c>
      <c r="K1990" s="34">
        <v>2.5300000000000007</v>
      </c>
      <c r="L1990" s="35">
        <v>0</v>
      </c>
      <c r="M1990" s="34">
        <v>2.5300000000000007</v>
      </c>
      <c r="N1990" s="36">
        <v>331</v>
      </c>
      <c r="O1990" s="37">
        <f>M1990*N1990</f>
        <v>837.43000000000018</v>
      </c>
      <c r="P1990" s="37">
        <v>0</v>
      </c>
      <c r="Q1990" s="37">
        <f>M1990*P1990</f>
        <v>0</v>
      </c>
      <c r="R1990" s="37"/>
      <c r="S1990" s="37">
        <f>M1990*R1990</f>
        <v>0</v>
      </c>
      <c r="T1990" s="37">
        <v>21</v>
      </c>
      <c r="U1990" s="37">
        <f>O1990*T1990/100</f>
        <v>175.86030000000002</v>
      </c>
      <c r="V1990" s="37">
        <f>U1990+O1990</f>
        <v>1013.2903000000002</v>
      </c>
      <c r="W1990" s="37" t="s">
        <v>1316</v>
      </c>
      <c r="X1990" s="37"/>
      <c r="Y1990" s="37">
        <v>1</v>
      </c>
    </row>
    <row r="1991" spans="6:25" s="38" customFormat="1" ht="12" outlineLevel="2" x14ac:dyDescent="0.3">
      <c r="F1991" s="39"/>
      <c r="G1991" s="40"/>
      <c r="H1991" s="191" t="s">
        <v>230</v>
      </c>
      <c r="I1991" s="203"/>
      <c r="J1991" s="203"/>
      <c r="K1991" s="203"/>
      <c r="L1991" s="203"/>
      <c r="M1991" s="203"/>
      <c r="N1991" s="203"/>
      <c r="O1991" s="203"/>
      <c r="P1991" s="42"/>
      <c r="Q1991" s="43"/>
      <c r="R1991" s="42"/>
      <c r="S1991" s="43"/>
      <c r="T1991" s="44"/>
      <c r="U1991" s="44"/>
      <c r="V1991" s="44"/>
      <c r="W1991" s="45"/>
    </row>
    <row r="1992" spans="6:25" s="38" customFormat="1" ht="6" customHeight="1" outlineLevel="2" x14ac:dyDescent="0.3">
      <c r="F1992" s="39"/>
      <c r="G1992" s="40"/>
      <c r="H1992" s="41"/>
      <c r="I1992" s="46"/>
      <c r="J1992" s="46"/>
      <c r="K1992" s="46"/>
      <c r="L1992" s="46"/>
      <c r="M1992" s="46"/>
      <c r="N1992" s="46"/>
      <c r="O1992" s="46"/>
      <c r="P1992" s="42"/>
      <c r="Q1992" s="43"/>
      <c r="R1992" s="42"/>
      <c r="S1992" s="43"/>
      <c r="T1992" s="44"/>
      <c r="U1992" s="44"/>
      <c r="V1992" s="44"/>
      <c r="W1992" s="45"/>
    </row>
    <row r="1993" spans="6:25" s="47" customFormat="1" ht="10.5" outlineLevel="3" x14ac:dyDescent="0.25">
      <c r="F1993" s="48"/>
      <c r="G1993" s="49"/>
      <c r="H1993" s="50" t="str">
        <f>IF(AND(H1992&lt;&gt;"Výkaz výměr:",I1992=""),"Výkaz výměr:","")</f>
        <v>Výkaz výměr:</v>
      </c>
      <c r="I1993" s="51" t="s">
        <v>553</v>
      </c>
      <c r="J1993" s="52"/>
      <c r="K1993" s="53"/>
      <c r="L1993" s="54"/>
      <c r="M1993" s="55"/>
      <c r="N1993" s="56"/>
      <c r="O1993" s="57"/>
      <c r="P1993" s="58"/>
      <c r="Q1993" s="56"/>
      <c r="R1993" s="56"/>
      <c r="S1993" s="56"/>
      <c r="T1993" s="59" t="s">
        <v>3</v>
      </c>
      <c r="U1993" s="56"/>
      <c r="V1993" s="56"/>
      <c r="W1993" s="60"/>
    </row>
    <row r="1994" spans="6:25" s="47" customFormat="1" ht="10.5" outlineLevel="3" x14ac:dyDescent="0.25">
      <c r="F1994" s="48"/>
      <c r="G1994" s="49"/>
      <c r="H1994" s="50" t="str">
        <f>IF(AND(H1993&lt;&gt;"Výkaz výměr:",I1993=""),"Výkaz výměr:","")</f>
        <v/>
      </c>
      <c r="I1994" s="51" t="s">
        <v>463</v>
      </c>
      <c r="J1994" s="52"/>
      <c r="K1994" s="53"/>
      <c r="L1994" s="54"/>
      <c r="M1994" s="55"/>
      <c r="N1994" s="56"/>
      <c r="O1994" s="57"/>
      <c r="P1994" s="58"/>
      <c r="Q1994" s="56"/>
      <c r="R1994" s="56"/>
      <c r="S1994" s="56"/>
      <c r="T1994" s="59" t="s">
        <v>3</v>
      </c>
      <c r="U1994" s="56"/>
      <c r="V1994" s="56"/>
      <c r="W1994" s="60"/>
    </row>
    <row r="1995" spans="6:25" s="47" customFormat="1" ht="10.5" outlineLevel="3" x14ac:dyDescent="0.25">
      <c r="F1995" s="48"/>
      <c r="G1995" s="49"/>
      <c r="H1995" s="50" t="str">
        <f>IF(AND(H1994&lt;&gt;"Výkaz výměr:",I1994=""),"Výkaz výměr:","")</f>
        <v/>
      </c>
      <c r="I1995" s="51" t="s">
        <v>757</v>
      </c>
      <c r="J1995" s="52"/>
      <c r="K1995" s="53"/>
      <c r="L1995" s="54"/>
      <c r="M1995" s="55">
        <v>15.81</v>
      </c>
      <c r="N1995" s="56"/>
      <c r="O1995" s="57"/>
      <c r="P1995" s="58"/>
      <c r="Q1995" s="56"/>
      <c r="R1995" s="56"/>
      <c r="S1995" s="56"/>
      <c r="T1995" s="59" t="s">
        <v>3</v>
      </c>
      <c r="U1995" s="56"/>
      <c r="V1995" s="56"/>
      <c r="W1995" s="60"/>
    </row>
    <row r="1996" spans="6:25" s="47" customFormat="1" ht="10.5" outlineLevel="3" x14ac:dyDescent="0.25">
      <c r="F1996" s="48"/>
      <c r="G1996" s="49"/>
      <c r="H1996" s="50" t="str">
        <f>IF(AND(H1995&lt;&gt;"Výkaz výměr:",I1995=""),"Výkaz výměr:","")</f>
        <v/>
      </c>
      <c r="I1996" s="51" t="s">
        <v>1110</v>
      </c>
      <c r="J1996" s="52"/>
      <c r="K1996" s="53"/>
      <c r="L1996" s="54"/>
      <c r="M1996" s="55">
        <v>-12.648</v>
      </c>
      <c r="N1996" s="56"/>
      <c r="O1996" s="57"/>
      <c r="P1996" s="58"/>
      <c r="Q1996" s="56"/>
      <c r="R1996" s="56"/>
      <c r="S1996" s="56"/>
      <c r="T1996" s="59" t="s">
        <v>3</v>
      </c>
      <c r="U1996" s="56"/>
      <c r="V1996" s="56"/>
      <c r="W1996" s="60"/>
    </row>
    <row r="1997" spans="6:25" s="47" customFormat="1" ht="10.5" outlineLevel="3" x14ac:dyDescent="0.25">
      <c r="F1997" s="48"/>
      <c r="G1997" s="49"/>
      <c r="H1997" s="50" t="str">
        <f>IF(AND(H1996&lt;&gt;"Výkaz výměr:",I1996=""),"Výkaz výměr:","")</f>
        <v/>
      </c>
      <c r="I1997" s="51" t="s">
        <v>1084</v>
      </c>
      <c r="J1997" s="52"/>
      <c r="K1997" s="53"/>
      <c r="L1997" s="54"/>
      <c r="M1997" s="55">
        <v>-0.63200000000000001</v>
      </c>
      <c r="N1997" s="56"/>
      <c r="O1997" s="57"/>
      <c r="P1997" s="58"/>
      <c r="Q1997" s="56"/>
      <c r="R1997" s="56"/>
      <c r="S1997" s="56"/>
      <c r="T1997" s="59" t="s">
        <v>3</v>
      </c>
      <c r="U1997" s="56"/>
      <c r="V1997" s="56"/>
      <c r="W1997" s="60"/>
    </row>
    <row r="1998" spans="6:25" s="38" customFormat="1" ht="12" outlineLevel="2" x14ac:dyDescent="0.3">
      <c r="F1998" s="30">
        <v>312</v>
      </c>
      <c r="G1998" s="31" t="s">
        <v>0</v>
      </c>
      <c r="H1998" s="32" t="s">
        <v>253</v>
      </c>
      <c r="I1998" s="33" t="s">
        <v>1034</v>
      </c>
      <c r="J1998" s="31" t="s">
        <v>9</v>
      </c>
      <c r="K1998" s="34">
        <v>34.128000000000029</v>
      </c>
      <c r="L1998" s="35">
        <v>0</v>
      </c>
      <c r="M1998" s="34">
        <v>34.128000000000029</v>
      </c>
      <c r="N1998" s="36">
        <v>29.2</v>
      </c>
      <c r="O1998" s="37">
        <f>M1998*N1998</f>
        <v>996.53760000000079</v>
      </c>
      <c r="P1998" s="37">
        <v>0</v>
      </c>
      <c r="Q1998" s="37">
        <f>M1998*P1998</f>
        <v>0</v>
      </c>
      <c r="R1998" s="37"/>
      <c r="S1998" s="37">
        <f>M1998*R1998</f>
        <v>0</v>
      </c>
      <c r="T1998" s="37">
        <v>21</v>
      </c>
      <c r="U1998" s="37">
        <f>O1998*T1998/100</f>
        <v>209.27289600000017</v>
      </c>
      <c r="V1998" s="37">
        <f>U1998+O1998</f>
        <v>1205.810496000001</v>
      </c>
      <c r="W1998" s="37" t="s">
        <v>1402</v>
      </c>
      <c r="X1998" s="37"/>
      <c r="Y1998" s="37">
        <v>1</v>
      </c>
    </row>
    <row r="1999" spans="6:25" s="38" customFormat="1" ht="12" outlineLevel="2" x14ac:dyDescent="0.3">
      <c r="F1999" s="39"/>
      <c r="G1999" s="40"/>
      <c r="H1999" s="191" t="s">
        <v>230</v>
      </c>
      <c r="I1999" s="203"/>
      <c r="J1999" s="203"/>
      <c r="K1999" s="203"/>
      <c r="L1999" s="203"/>
      <c r="M1999" s="203"/>
      <c r="N1999" s="203"/>
      <c r="O1999" s="203"/>
      <c r="P1999" s="42"/>
      <c r="Q1999" s="43"/>
      <c r="R1999" s="42"/>
      <c r="S1999" s="43"/>
      <c r="T1999" s="44"/>
      <c r="U1999" s="44"/>
      <c r="V1999" s="44"/>
      <c r="W1999" s="45"/>
    </row>
    <row r="2000" spans="6:25" s="38" customFormat="1" ht="6" customHeight="1" outlineLevel="2" x14ac:dyDescent="0.3">
      <c r="F2000" s="39"/>
      <c r="G2000" s="40"/>
      <c r="H2000" s="41"/>
      <c r="I2000" s="46"/>
      <c r="J2000" s="46"/>
      <c r="K2000" s="46"/>
      <c r="L2000" s="46"/>
      <c r="M2000" s="46"/>
      <c r="N2000" s="46"/>
      <c r="O2000" s="46"/>
      <c r="P2000" s="42"/>
      <c r="Q2000" s="43"/>
      <c r="R2000" s="42"/>
      <c r="S2000" s="43"/>
      <c r="T2000" s="44"/>
      <c r="U2000" s="44"/>
      <c r="V2000" s="44"/>
      <c r="W2000" s="45"/>
    </row>
    <row r="2001" spans="6:25" s="47" customFormat="1" ht="10.5" outlineLevel="3" x14ac:dyDescent="0.25">
      <c r="F2001" s="48"/>
      <c r="G2001" s="49"/>
      <c r="H2001" s="50" t="str">
        <f>IF(AND(H2000&lt;&gt;"Výkaz výměr:",I2000=""),"Výkaz výměr:","")</f>
        <v>Výkaz výměr:</v>
      </c>
      <c r="I2001" s="51" t="s">
        <v>395</v>
      </c>
      <c r="J2001" s="52"/>
      <c r="K2001" s="53"/>
      <c r="L2001" s="54"/>
      <c r="M2001" s="55"/>
      <c r="N2001" s="56"/>
      <c r="O2001" s="57"/>
      <c r="P2001" s="58"/>
      <c r="Q2001" s="56"/>
      <c r="R2001" s="56"/>
      <c r="S2001" s="56"/>
      <c r="T2001" s="59" t="s">
        <v>3</v>
      </c>
      <c r="U2001" s="56"/>
      <c r="V2001" s="56"/>
      <c r="W2001" s="60"/>
    </row>
    <row r="2002" spans="6:25" s="47" customFormat="1" ht="10.5" outlineLevel="3" x14ac:dyDescent="0.25">
      <c r="F2002" s="48"/>
      <c r="G2002" s="49"/>
      <c r="H2002" s="50" t="str">
        <f>IF(AND(H2001&lt;&gt;"Výkaz výměr:",I2001=""),"Výkaz výměr:","")</f>
        <v/>
      </c>
      <c r="I2002" s="51" t="s">
        <v>770</v>
      </c>
      <c r="J2002" s="52"/>
      <c r="K2002" s="53"/>
      <c r="L2002" s="54"/>
      <c r="M2002" s="55">
        <v>213.3</v>
      </c>
      <c r="N2002" s="56"/>
      <c r="O2002" s="57"/>
      <c r="P2002" s="58"/>
      <c r="Q2002" s="56"/>
      <c r="R2002" s="56"/>
      <c r="S2002" s="56"/>
      <c r="T2002" s="59" t="s">
        <v>3</v>
      </c>
      <c r="U2002" s="56"/>
      <c r="V2002" s="56"/>
      <c r="W2002" s="60"/>
    </row>
    <row r="2003" spans="6:25" s="47" customFormat="1" ht="10.5" outlineLevel="3" x14ac:dyDescent="0.25">
      <c r="F2003" s="48"/>
      <c r="G2003" s="49"/>
      <c r="H2003" s="50" t="str">
        <f>IF(AND(H2002&lt;&gt;"Výkaz výměr:",I2002=""),"Výkaz výměr:","")</f>
        <v/>
      </c>
      <c r="I2003" s="51" t="s">
        <v>1150</v>
      </c>
      <c r="J2003" s="52"/>
      <c r="K2003" s="53"/>
      <c r="L2003" s="54"/>
      <c r="M2003" s="55">
        <v>-170.64</v>
      </c>
      <c r="N2003" s="56"/>
      <c r="O2003" s="57"/>
      <c r="P2003" s="58"/>
      <c r="Q2003" s="56"/>
      <c r="R2003" s="56"/>
      <c r="S2003" s="56"/>
      <c r="T2003" s="59" t="s">
        <v>3</v>
      </c>
      <c r="U2003" s="56"/>
      <c r="V2003" s="56"/>
      <c r="W2003" s="60"/>
    </row>
    <row r="2004" spans="6:25" s="47" customFormat="1" ht="10.5" outlineLevel="3" x14ac:dyDescent="0.25">
      <c r="F2004" s="48"/>
      <c r="G2004" s="49"/>
      <c r="H2004" s="50" t="str">
        <f>IF(AND(H2003&lt;&gt;"Výkaz výměr:",I2003=""),"Výkaz výměr:","")</f>
        <v/>
      </c>
      <c r="I2004" s="51" t="s">
        <v>1099</v>
      </c>
      <c r="J2004" s="52"/>
      <c r="K2004" s="53"/>
      <c r="L2004" s="54"/>
      <c r="M2004" s="55">
        <v>-8.532</v>
      </c>
      <c r="N2004" s="56"/>
      <c r="O2004" s="57"/>
      <c r="P2004" s="58"/>
      <c r="Q2004" s="56"/>
      <c r="R2004" s="56"/>
      <c r="S2004" s="56"/>
      <c r="T2004" s="59" t="s">
        <v>3</v>
      </c>
      <c r="U2004" s="56"/>
      <c r="V2004" s="56"/>
      <c r="W2004" s="60"/>
    </row>
    <row r="2005" spans="6:25" s="38" customFormat="1" ht="12" outlineLevel="2" x14ac:dyDescent="0.3">
      <c r="F2005" s="30">
        <v>313</v>
      </c>
      <c r="G2005" s="31" t="s">
        <v>0</v>
      </c>
      <c r="H2005" s="32" t="s">
        <v>265</v>
      </c>
      <c r="I2005" s="33" t="s">
        <v>1139</v>
      </c>
      <c r="J2005" s="31" t="s">
        <v>9</v>
      </c>
      <c r="K2005" s="34">
        <v>34.128000000000029</v>
      </c>
      <c r="L2005" s="35">
        <v>0</v>
      </c>
      <c r="M2005" s="34">
        <v>34.128000000000029</v>
      </c>
      <c r="N2005" s="36">
        <v>54.3</v>
      </c>
      <c r="O2005" s="37">
        <f>M2005*N2005</f>
        <v>1853.1504000000014</v>
      </c>
      <c r="P2005" s="37">
        <v>0</v>
      </c>
      <c r="Q2005" s="37">
        <f>M2005*P2005</f>
        <v>0</v>
      </c>
      <c r="R2005" s="37"/>
      <c r="S2005" s="37">
        <f>M2005*R2005</f>
        <v>0</v>
      </c>
      <c r="T2005" s="37">
        <v>21</v>
      </c>
      <c r="U2005" s="37">
        <f>O2005*T2005/100</f>
        <v>389.16158400000029</v>
      </c>
      <c r="V2005" s="37">
        <f>U2005+O2005</f>
        <v>2242.3119840000018</v>
      </c>
      <c r="W2005" s="37"/>
      <c r="X2005" s="37"/>
      <c r="Y2005" s="37">
        <v>1</v>
      </c>
    </row>
    <row r="2006" spans="6:25" s="38" customFormat="1" ht="12" outlineLevel="2" x14ac:dyDescent="0.3">
      <c r="F2006" s="39"/>
      <c r="G2006" s="40"/>
      <c r="H2006" s="191" t="s">
        <v>230</v>
      </c>
      <c r="I2006" s="203"/>
      <c r="J2006" s="203"/>
      <c r="K2006" s="203"/>
      <c r="L2006" s="203"/>
      <c r="M2006" s="203"/>
      <c r="N2006" s="203"/>
      <c r="O2006" s="203"/>
      <c r="P2006" s="42"/>
      <c r="Q2006" s="43"/>
      <c r="R2006" s="42"/>
      <c r="S2006" s="43"/>
      <c r="T2006" s="44"/>
      <c r="U2006" s="44"/>
      <c r="V2006" s="44"/>
      <c r="W2006" s="45"/>
    </row>
    <row r="2007" spans="6:25" s="38" customFormat="1" ht="6" customHeight="1" outlineLevel="2" x14ac:dyDescent="0.3">
      <c r="F2007" s="39"/>
      <c r="G2007" s="40"/>
      <c r="H2007" s="41"/>
      <c r="I2007" s="46"/>
      <c r="J2007" s="46"/>
      <c r="K2007" s="46"/>
      <c r="L2007" s="46"/>
      <c r="M2007" s="46"/>
      <c r="N2007" s="46"/>
      <c r="O2007" s="46"/>
      <c r="P2007" s="42"/>
      <c r="Q2007" s="43"/>
      <c r="R2007" s="42"/>
      <c r="S2007" s="43"/>
      <c r="T2007" s="44"/>
      <c r="U2007" s="44"/>
      <c r="V2007" s="44"/>
      <c r="W2007" s="45"/>
    </row>
    <row r="2008" spans="6:25" s="47" customFormat="1" ht="10.5" outlineLevel="3" x14ac:dyDescent="0.25">
      <c r="F2008" s="48"/>
      <c r="G2008" s="49"/>
      <c r="H2008" s="50" t="str">
        <f>IF(AND(H2007&lt;&gt;"Výkaz výměr:",I2007=""),"Výkaz výměr:","")</f>
        <v>Výkaz výměr:</v>
      </c>
      <c r="I2008" s="51" t="s">
        <v>395</v>
      </c>
      <c r="J2008" s="52"/>
      <c r="K2008" s="53"/>
      <c r="L2008" s="54"/>
      <c r="M2008" s="55"/>
      <c r="N2008" s="56"/>
      <c r="O2008" s="57"/>
      <c r="P2008" s="58"/>
      <c r="Q2008" s="56"/>
      <c r="R2008" s="56"/>
      <c r="S2008" s="56"/>
      <c r="T2008" s="59" t="s">
        <v>3</v>
      </c>
      <c r="U2008" s="56"/>
      <c r="V2008" s="56"/>
      <c r="W2008" s="60"/>
    </row>
    <row r="2009" spans="6:25" s="47" customFormat="1" ht="10.5" outlineLevel="3" x14ac:dyDescent="0.25">
      <c r="F2009" s="48"/>
      <c r="G2009" s="49"/>
      <c r="H2009" s="50" t="str">
        <f>IF(AND(H2008&lt;&gt;"Výkaz výměr:",I2008=""),"Výkaz výměr:","")</f>
        <v/>
      </c>
      <c r="I2009" s="51" t="s">
        <v>409</v>
      </c>
      <c r="J2009" s="52"/>
      <c r="K2009" s="53"/>
      <c r="L2009" s="54"/>
      <c r="M2009" s="55"/>
      <c r="N2009" s="56"/>
      <c r="O2009" s="57"/>
      <c r="P2009" s="58"/>
      <c r="Q2009" s="56"/>
      <c r="R2009" s="56"/>
      <c r="S2009" s="56"/>
      <c r="T2009" s="59" t="s">
        <v>3</v>
      </c>
      <c r="U2009" s="56"/>
      <c r="V2009" s="56"/>
      <c r="W2009" s="60"/>
    </row>
    <row r="2010" spans="6:25" s="47" customFormat="1" ht="10.5" outlineLevel="3" x14ac:dyDescent="0.25">
      <c r="F2010" s="48"/>
      <c r="G2010" s="49"/>
      <c r="H2010" s="50" t="str">
        <f>IF(AND(H2009&lt;&gt;"Výkaz výměr:",I2009=""),"Výkaz výměr:","")</f>
        <v/>
      </c>
      <c r="I2010" s="51" t="s">
        <v>770</v>
      </c>
      <c r="J2010" s="52"/>
      <c r="K2010" s="53"/>
      <c r="L2010" s="54"/>
      <c r="M2010" s="55">
        <v>213.3</v>
      </c>
      <c r="N2010" s="56"/>
      <c r="O2010" s="57"/>
      <c r="P2010" s="58"/>
      <c r="Q2010" s="56"/>
      <c r="R2010" s="56"/>
      <c r="S2010" s="56"/>
      <c r="T2010" s="59" t="s">
        <v>3</v>
      </c>
      <c r="U2010" s="56"/>
      <c r="V2010" s="56"/>
      <c r="W2010" s="60"/>
    </row>
    <row r="2011" spans="6:25" s="47" customFormat="1" ht="10.5" outlineLevel="3" x14ac:dyDescent="0.25">
      <c r="F2011" s="48"/>
      <c r="G2011" s="49"/>
      <c r="H2011" s="50" t="str">
        <f>IF(AND(H2010&lt;&gt;"Výkaz výměr:",I2010=""),"Výkaz výměr:","")</f>
        <v/>
      </c>
      <c r="I2011" s="51" t="s">
        <v>1150</v>
      </c>
      <c r="J2011" s="52"/>
      <c r="K2011" s="53"/>
      <c r="L2011" s="54"/>
      <c r="M2011" s="55">
        <v>-170.64</v>
      </c>
      <c r="N2011" s="56"/>
      <c r="O2011" s="57"/>
      <c r="P2011" s="58"/>
      <c r="Q2011" s="56"/>
      <c r="R2011" s="56"/>
      <c r="S2011" s="56"/>
      <c r="T2011" s="59" t="s">
        <v>3</v>
      </c>
      <c r="U2011" s="56"/>
      <c r="V2011" s="56"/>
      <c r="W2011" s="60"/>
    </row>
    <row r="2012" spans="6:25" s="47" customFormat="1" ht="10.5" outlineLevel="3" x14ac:dyDescent="0.25">
      <c r="F2012" s="48"/>
      <c r="G2012" s="49"/>
      <c r="H2012" s="50" t="str">
        <f>IF(AND(H2011&lt;&gt;"Výkaz výměr:",I2011=""),"Výkaz výměr:","")</f>
        <v/>
      </c>
      <c r="I2012" s="51" t="s">
        <v>1099</v>
      </c>
      <c r="J2012" s="52"/>
      <c r="K2012" s="53"/>
      <c r="L2012" s="54"/>
      <c r="M2012" s="55">
        <v>-8.532</v>
      </c>
      <c r="N2012" s="56"/>
      <c r="O2012" s="57"/>
      <c r="P2012" s="58"/>
      <c r="Q2012" s="56"/>
      <c r="R2012" s="56"/>
      <c r="S2012" s="56"/>
      <c r="T2012" s="59" t="s">
        <v>3</v>
      </c>
      <c r="U2012" s="56"/>
      <c r="V2012" s="56"/>
      <c r="W2012" s="60"/>
    </row>
    <row r="2013" spans="6:25" s="38" customFormat="1" ht="12" outlineLevel="2" x14ac:dyDescent="0.3">
      <c r="F2013" s="30">
        <v>314</v>
      </c>
      <c r="G2013" s="31" t="s">
        <v>0</v>
      </c>
      <c r="H2013" s="32" t="s">
        <v>254</v>
      </c>
      <c r="I2013" s="33" t="s">
        <v>743</v>
      </c>
      <c r="J2013" s="31" t="s">
        <v>9</v>
      </c>
      <c r="K2013" s="34">
        <v>41.298999999999992</v>
      </c>
      <c r="L2013" s="35">
        <v>0</v>
      </c>
      <c r="M2013" s="34">
        <v>41.298999999999992</v>
      </c>
      <c r="N2013" s="36">
        <v>124</v>
      </c>
      <c r="O2013" s="37">
        <f>M2013*N2013</f>
        <v>5121.0759999999991</v>
      </c>
      <c r="P2013" s="37">
        <v>0</v>
      </c>
      <c r="Q2013" s="37">
        <f>M2013*P2013</f>
        <v>0</v>
      </c>
      <c r="R2013" s="37"/>
      <c r="S2013" s="37">
        <f>M2013*R2013</f>
        <v>0</v>
      </c>
      <c r="T2013" s="37">
        <v>21</v>
      </c>
      <c r="U2013" s="37">
        <f>O2013*T2013/100</f>
        <v>1075.4259599999998</v>
      </c>
      <c r="V2013" s="37">
        <f>U2013+O2013</f>
        <v>6196.5019599999987</v>
      </c>
      <c r="W2013" s="37"/>
      <c r="X2013" s="37"/>
      <c r="Y2013" s="37">
        <v>1</v>
      </c>
    </row>
    <row r="2014" spans="6:25" s="38" customFormat="1" ht="12" outlineLevel="2" x14ac:dyDescent="0.3">
      <c r="F2014" s="39"/>
      <c r="G2014" s="40"/>
      <c r="H2014" s="191" t="s">
        <v>230</v>
      </c>
      <c r="I2014" s="203"/>
      <c r="J2014" s="203"/>
      <c r="K2014" s="203"/>
      <c r="L2014" s="203"/>
      <c r="M2014" s="203"/>
      <c r="N2014" s="203"/>
      <c r="O2014" s="203"/>
      <c r="P2014" s="42"/>
      <c r="Q2014" s="43"/>
      <c r="R2014" s="42"/>
      <c r="S2014" s="43"/>
      <c r="T2014" s="44"/>
      <c r="U2014" s="44"/>
      <c r="V2014" s="44"/>
      <c r="W2014" s="45"/>
    </row>
    <row r="2015" spans="6:25" s="38" customFormat="1" ht="6" customHeight="1" outlineLevel="2" x14ac:dyDescent="0.3">
      <c r="F2015" s="39"/>
      <c r="G2015" s="40"/>
      <c r="H2015" s="41"/>
      <c r="I2015" s="46"/>
      <c r="J2015" s="46"/>
      <c r="K2015" s="46"/>
      <c r="L2015" s="46"/>
      <c r="M2015" s="46"/>
      <c r="N2015" s="46"/>
      <c r="O2015" s="46"/>
      <c r="P2015" s="42"/>
      <c r="Q2015" s="43"/>
      <c r="R2015" s="42"/>
      <c r="S2015" s="43"/>
      <c r="T2015" s="44"/>
      <c r="U2015" s="44"/>
      <c r="V2015" s="44"/>
      <c r="W2015" s="45"/>
    </row>
    <row r="2016" spans="6:25" s="47" customFormat="1" ht="10.5" outlineLevel="3" x14ac:dyDescent="0.25">
      <c r="F2016" s="48"/>
      <c r="G2016" s="49"/>
      <c r="H2016" s="50" t="str">
        <f>IF(AND(H2015&lt;&gt;"Výkaz výměr:",I2015=""),"Výkaz výměr:","")</f>
        <v>Výkaz výměr:</v>
      </c>
      <c r="I2016" s="51" t="s">
        <v>966</v>
      </c>
      <c r="J2016" s="52"/>
      <c r="K2016" s="53"/>
      <c r="L2016" s="54"/>
      <c r="M2016" s="55"/>
      <c r="N2016" s="56"/>
      <c r="O2016" s="57"/>
      <c r="P2016" s="58"/>
      <c r="Q2016" s="56"/>
      <c r="R2016" s="56"/>
      <c r="S2016" s="56"/>
      <c r="T2016" s="59" t="s">
        <v>3</v>
      </c>
      <c r="U2016" s="56"/>
      <c r="V2016" s="56"/>
      <c r="W2016" s="60"/>
    </row>
    <row r="2017" spans="6:25" s="47" customFormat="1" ht="10.5" outlineLevel="3" x14ac:dyDescent="0.25">
      <c r="F2017" s="48"/>
      <c r="G2017" s="49"/>
      <c r="H2017" s="50" t="str">
        <f>IF(AND(H2016&lt;&gt;"Výkaz výměr:",I2016=""),"Výkaz výměr:","")</f>
        <v/>
      </c>
      <c r="I2017" s="51" t="s">
        <v>435</v>
      </c>
      <c r="J2017" s="52"/>
      <c r="K2017" s="53"/>
      <c r="L2017" s="54"/>
      <c r="M2017" s="55"/>
      <c r="N2017" s="56"/>
      <c r="O2017" s="57"/>
      <c r="P2017" s="58"/>
      <c r="Q2017" s="56"/>
      <c r="R2017" s="56"/>
      <c r="S2017" s="56"/>
      <c r="T2017" s="59" t="s">
        <v>3</v>
      </c>
      <c r="U2017" s="56"/>
      <c r="V2017" s="56"/>
      <c r="W2017" s="60"/>
    </row>
    <row r="2018" spans="6:25" s="47" customFormat="1" ht="10.5" outlineLevel="3" x14ac:dyDescent="0.25">
      <c r="F2018" s="48"/>
      <c r="G2018" s="49"/>
      <c r="H2018" s="50" t="str">
        <f>IF(AND(H2017&lt;&gt;"Výkaz výměr:",I2017=""),"Výkaz výměr:","")</f>
        <v/>
      </c>
      <c r="I2018" s="51" t="s">
        <v>847</v>
      </c>
      <c r="J2018" s="52"/>
      <c r="K2018" s="53"/>
      <c r="L2018" s="54"/>
      <c r="M2018" s="55">
        <v>258.12</v>
      </c>
      <c r="N2018" s="56"/>
      <c r="O2018" s="57"/>
      <c r="P2018" s="58"/>
      <c r="Q2018" s="56"/>
      <c r="R2018" s="56"/>
      <c r="S2018" s="56"/>
      <c r="T2018" s="59" t="s">
        <v>3</v>
      </c>
      <c r="U2018" s="56"/>
      <c r="V2018" s="56"/>
      <c r="W2018" s="60"/>
    </row>
    <row r="2019" spans="6:25" s="47" customFormat="1" ht="10.5" outlineLevel="3" x14ac:dyDescent="0.25">
      <c r="F2019" s="48"/>
      <c r="G2019" s="49"/>
      <c r="H2019" s="50" t="str">
        <f>IF(AND(H2018&lt;&gt;"Výkaz výměr:",I2018=""),"Výkaz výměr:","")</f>
        <v/>
      </c>
      <c r="I2019" s="51" t="s">
        <v>1154</v>
      </c>
      <c r="J2019" s="52"/>
      <c r="K2019" s="53"/>
      <c r="L2019" s="54"/>
      <c r="M2019" s="55">
        <v>-206.49600000000001</v>
      </c>
      <c r="N2019" s="56"/>
      <c r="O2019" s="57"/>
      <c r="P2019" s="58"/>
      <c r="Q2019" s="56"/>
      <c r="R2019" s="56"/>
      <c r="S2019" s="56"/>
      <c r="T2019" s="59" t="s">
        <v>3</v>
      </c>
      <c r="U2019" s="56"/>
      <c r="V2019" s="56"/>
      <c r="W2019" s="60"/>
    </row>
    <row r="2020" spans="6:25" s="47" customFormat="1" ht="10.5" outlineLevel="3" x14ac:dyDescent="0.25">
      <c r="F2020" s="48"/>
      <c r="G2020" s="49"/>
      <c r="H2020" s="50" t="str">
        <f>IF(AND(H2019&lt;&gt;"Výkaz výměr:",I2019=""),"Výkaz výměr:","")</f>
        <v/>
      </c>
      <c r="I2020" s="51" t="s">
        <v>1108</v>
      </c>
      <c r="J2020" s="52"/>
      <c r="K2020" s="53"/>
      <c r="L2020" s="54"/>
      <c r="M2020" s="55">
        <v>-10.324999999999999</v>
      </c>
      <c r="N2020" s="56"/>
      <c r="O2020" s="57"/>
      <c r="P2020" s="58"/>
      <c r="Q2020" s="56"/>
      <c r="R2020" s="56"/>
      <c r="S2020" s="56"/>
      <c r="T2020" s="59" t="s">
        <v>3</v>
      </c>
      <c r="U2020" s="56"/>
      <c r="V2020" s="56"/>
      <c r="W2020" s="60"/>
    </row>
    <row r="2021" spans="6:25" s="38" customFormat="1" ht="12" outlineLevel="2" x14ac:dyDescent="0.3">
      <c r="F2021" s="30">
        <v>315</v>
      </c>
      <c r="G2021" s="31" t="s">
        <v>0</v>
      </c>
      <c r="H2021" s="32" t="s">
        <v>255</v>
      </c>
      <c r="I2021" s="33" t="s">
        <v>1252</v>
      </c>
      <c r="J2021" s="31" t="s">
        <v>9</v>
      </c>
      <c r="K2021" s="34">
        <v>12.390000000000009</v>
      </c>
      <c r="L2021" s="35">
        <v>0</v>
      </c>
      <c r="M2021" s="34">
        <v>12.390000000000009</v>
      </c>
      <c r="N2021" s="36">
        <v>22</v>
      </c>
      <c r="O2021" s="37">
        <f>M2021*N2021</f>
        <v>272.58000000000021</v>
      </c>
      <c r="P2021" s="37">
        <v>0</v>
      </c>
      <c r="Q2021" s="37">
        <f>M2021*P2021</f>
        <v>0</v>
      </c>
      <c r="R2021" s="37"/>
      <c r="S2021" s="37">
        <f>M2021*R2021</f>
        <v>0</v>
      </c>
      <c r="T2021" s="37">
        <v>21</v>
      </c>
      <c r="U2021" s="37">
        <f>O2021*T2021/100</f>
        <v>57.241800000000048</v>
      </c>
      <c r="V2021" s="37">
        <f>U2021+O2021</f>
        <v>329.82180000000028</v>
      </c>
      <c r="W2021" s="37" t="s">
        <v>1370</v>
      </c>
      <c r="X2021" s="37"/>
      <c r="Y2021" s="37">
        <v>1</v>
      </c>
    </row>
    <row r="2022" spans="6:25" s="38" customFormat="1" ht="12" outlineLevel="2" x14ac:dyDescent="0.3">
      <c r="F2022" s="39"/>
      <c r="G2022" s="40"/>
      <c r="H2022" s="191" t="s">
        <v>230</v>
      </c>
      <c r="I2022" s="203"/>
      <c r="J2022" s="203"/>
      <c r="K2022" s="203"/>
      <c r="L2022" s="203"/>
      <c r="M2022" s="203"/>
      <c r="N2022" s="203"/>
      <c r="O2022" s="203"/>
      <c r="P2022" s="42"/>
      <c r="Q2022" s="43"/>
      <c r="R2022" s="42"/>
      <c r="S2022" s="43"/>
      <c r="T2022" s="44"/>
      <c r="U2022" s="44"/>
      <c r="V2022" s="44"/>
      <c r="W2022" s="45"/>
    </row>
    <row r="2023" spans="6:25" s="38" customFormat="1" ht="6" customHeight="1" outlineLevel="2" x14ac:dyDescent="0.3">
      <c r="F2023" s="39"/>
      <c r="G2023" s="40"/>
      <c r="H2023" s="41"/>
      <c r="I2023" s="46"/>
      <c r="J2023" s="46"/>
      <c r="K2023" s="46"/>
      <c r="L2023" s="46"/>
      <c r="M2023" s="46"/>
      <c r="N2023" s="46"/>
      <c r="O2023" s="46"/>
      <c r="P2023" s="42"/>
      <c r="Q2023" s="43"/>
      <c r="R2023" s="42"/>
      <c r="S2023" s="43"/>
      <c r="T2023" s="44"/>
      <c r="U2023" s="44"/>
      <c r="V2023" s="44"/>
      <c r="W2023" s="45"/>
    </row>
    <row r="2024" spans="6:25" s="47" customFormat="1" ht="10.5" outlineLevel="3" x14ac:dyDescent="0.25">
      <c r="F2024" s="48"/>
      <c r="G2024" s="49"/>
      <c r="H2024" s="50" t="str">
        <f>IF(AND(H2023&lt;&gt;"Výkaz výměr:",I2023=""),"Výkaz výměr:","")</f>
        <v>Výkaz výměr:</v>
      </c>
      <c r="I2024" s="51" t="s">
        <v>991</v>
      </c>
      <c r="J2024" s="52"/>
      <c r="K2024" s="53"/>
      <c r="L2024" s="54"/>
      <c r="M2024" s="55"/>
      <c r="N2024" s="56"/>
      <c r="O2024" s="57"/>
      <c r="P2024" s="58"/>
      <c r="Q2024" s="56"/>
      <c r="R2024" s="56"/>
      <c r="S2024" s="56"/>
      <c r="T2024" s="59" t="s">
        <v>3</v>
      </c>
      <c r="U2024" s="56"/>
      <c r="V2024" s="56"/>
      <c r="W2024" s="60"/>
    </row>
    <row r="2025" spans="6:25" s="47" customFormat="1" ht="10.5" outlineLevel="3" x14ac:dyDescent="0.25">
      <c r="F2025" s="48"/>
      <c r="G2025" s="49"/>
      <c r="H2025" s="50" t="str">
        <f>IF(AND(H2024&lt;&gt;"Výkaz výměr:",I2024=""),"Výkaz výměr:","")</f>
        <v/>
      </c>
      <c r="I2025" s="51" t="s">
        <v>507</v>
      </c>
      <c r="J2025" s="52"/>
      <c r="K2025" s="53"/>
      <c r="L2025" s="54"/>
      <c r="M2025" s="55"/>
      <c r="N2025" s="56"/>
      <c r="O2025" s="57"/>
      <c r="P2025" s="58"/>
      <c r="Q2025" s="56"/>
      <c r="R2025" s="56"/>
      <c r="S2025" s="56"/>
      <c r="T2025" s="59" t="s">
        <v>3</v>
      </c>
      <c r="U2025" s="56"/>
      <c r="V2025" s="56"/>
      <c r="W2025" s="60"/>
    </row>
    <row r="2026" spans="6:25" s="47" customFormat="1" ht="10.5" outlineLevel="3" x14ac:dyDescent="0.25">
      <c r="F2026" s="48"/>
      <c r="G2026" s="49"/>
      <c r="H2026" s="50" t="str">
        <f>IF(AND(H2025&lt;&gt;"Výkaz výměr:",I2025=""),"Výkaz výměr:","")</f>
        <v/>
      </c>
      <c r="I2026" s="51" t="s">
        <v>871</v>
      </c>
      <c r="J2026" s="52"/>
      <c r="K2026" s="53"/>
      <c r="L2026" s="54"/>
      <c r="M2026" s="55">
        <v>77.436000000000007</v>
      </c>
      <c r="N2026" s="56"/>
      <c r="O2026" s="57"/>
      <c r="P2026" s="58"/>
      <c r="Q2026" s="56"/>
      <c r="R2026" s="56"/>
      <c r="S2026" s="56"/>
      <c r="T2026" s="59" t="s">
        <v>3</v>
      </c>
      <c r="U2026" s="56"/>
      <c r="V2026" s="56"/>
      <c r="W2026" s="60"/>
    </row>
    <row r="2027" spans="6:25" s="47" customFormat="1" ht="10.5" outlineLevel="3" x14ac:dyDescent="0.25">
      <c r="F2027" s="48"/>
      <c r="G2027" s="49"/>
      <c r="H2027" s="50" t="str">
        <f>IF(AND(H2026&lt;&gt;"Výkaz výměr:",I2026=""),"Výkaz výměr:","")</f>
        <v/>
      </c>
      <c r="I2027" s="51" t="s">
        <v>1127</v>
      </c>
      <c r="J2027" s="52"/>
      <c r="K2027" s="53"/>
      <c r="L2027" s="54"/>
      <c r="M2027" s="55">
        <v>-61.948999999999998</v>
      </c>
      <c r="N2027" s="56"/>
      <c r="O2027" s="57"/>
      <c r="P2027" s="58"/>
      <c r="Q2027" s="56"/>
      <c r="R2027" s="56"/>
      <c r="S2027" s="56"/>
      <c r="T2027" s="59" t="s">
        <v>3</v>
      </c>
      <c r="U2027" s="56"/>
      <c r="V2027" s="56"/>
      <c r="W2027" s="60"/>
    </row>
    <row r="2028" spans="6:25" s="47" customFormat="1" ht="10.5" outlineLevel="3" x14ac:dyDescent="0.25">
      <c r="F2028" s="48"/>
      <c r="G2028" s="49"/>
      <c r="H2028" s="50" t="str">
        <f>IF(AND(H2027&lt;&gt;"Výkaz výměr:",I2027=""),"Výkaz výměr:","")</f>
        <v/>
      </c>
      <c r="I2028" s="51" t="s">
        <v>1090</v>
      </c>
      <c r="J2028" s="52"/>
      <c r="K2028" s="53"/>
      <c r="L2028" s="54"/>
      <c r="M2028" s="55">
        <v>-3.097</v>
      </c>
      <c r="N2028" s="56"/>
      <c r="O2028" s="57"/>
      <c r="P2028" s="58"/>
      <c r="Q2028" s="56"/>
      <c r="R2028" s="56"/>
      <c r="S2028" s="56"/>
      <c r="T2028" s="59" t="s">
        <v>3</v>
      </c>
      <c r="U2028" s="56"/>
      <c r="V2028" s="56"/>
      <c r="W2028" s="60"/>
    </row>
    <row r="2029" spans="6:25" s="38" customFormat="1" ht="12" outlineLevel="2" x14ac:dyDescent="0.3">
      <c r="F2029" s="30">
        <v>316</v>
      </c>
      <c r="G2029" s="31" t="s">
        <v>0</v>
      </c>
      <c r="H2029" s="32" t="s">
        <v>252</v>
      </c>
      <c r="I2029" s="33" t="s">
        <v>1237</v>
      </c>
      <c r="J2029" s="31" t="s">
        <v>9</v>
      </c>
      <c r="K2029" s="34">
        <v>4.2050000000000001</v>
      </c>
      <c r="L2029" s="35">
        <v>0</v>
      </c>
      <c r="M2029" s="34">
        <v>4.2050000000000001</v>
      </c>
      <c r="N2029" s="36">
        <v>331</v>
      </c>
      <c r="O2029" s="37">
        <f>M2029*N2029</f>
        <v>1391.855</v>
      </c>
      <c r="P2029" s="37">
        <v>0</v>
      </c>
      <c r="Q2029" s="37">
        <f>M2029*P2029</f>
        <v>0</v>
      </c>
      <c r="R2029" s="37"/>
      <c r="S2029" s="37">
        <f>M2029*R2029</f>
        <v>0</v>
      </c>
      <c r="T2029" s="37">
        <v>21</v>
      </c>
      <c r="U2029" s="37">
        <f>O2029*T2029/100</f>
        <v>292.28955000000002</v>
      </c>
      <c r="V2029" s="37">
        <f>U2029+O2029</f>
        <v>1684.14455</v>
      </c>
      <c r="W2029" s="37" t="s">
        <v>1316</v>
      </c>
      <c r="X2029" s="37"/>
      <c r="Y2029" s="37">
        <v>1</v>
      </c>
    </row>
    <row r="2030" spans="6:25" s="38" customFormat="1" ht="12" outlineLevel="2" x14ac:dyDescent="0.3">
      <c r="F2030" s="39"/>
      <c r="G2030" s="40"/>
      <c r="H2030" s="191" t="s">
        <v>230</v>
      </c>
      <c r="I2030" s="203"/>
      <c r="J2030" s="203"/>
      <c r="K2030" s="203"/>
      <c r="L2030" s="203"/>
      <c r="M2030" s="203"/>
      <c r="N2030" s="203"/>
      <c r="O2030" s="203"/>
      <c r="P2030" s="42"/>
      <c r="Q2030" s="43"/>
      <c r="R2030" s="42"/>
      <c r="S2030" s="43"/>
      <c r="T2030" s="44"/>
      <c r="U2030" s="44"/>
      <c r="V2030" s="44"/>
      <c r="W2030" s="45"/>
    </row>
    <row r="2031" spans="6:25" s="38" customFormat="1" ht="6" customHeight="1" outlineLevel="2" x14ac:dyDescent="0.3">
      <c r="F2031" s="39"/>
      <c r="G2031" s="40"/>
      <c r="H2031" s="41"/>
      <c r="I2031" s="46"/>
      <c r="J2031" s="46"/>
      <c r="K2031" s="46"/>
      <c r="L2031" s="46"/>
      <c r="M2031" s="46"/>
      <c r="N2031" s="46"/>
      <c r="O2031" s="46"/>
      <c r="P2031" s="42"/>
      <c r="Q2031" s="43"/>
      <c r="R2031" s="42"/>
      <c r="S2031" s="43"/>
      <c r="T2031" s="44"/>
      <c r="U2031" s="44"/>
      <c r="V2031" s="44"/>
      <c r="W2031" s="45"/>
    </row>
    <row r="2032" spans="6:25" s="47" customFormat="1" ht="10.5" outlineLevel="3" x14ac:dyDescent="0.25">
      <c r="F2032" s="48"/>
      <c r="G2032" s="49"/>
      <c r="H2032" s="50" t="str">
        <f>IF(AND(H2031&lt;&gt;"Výkaz výměr:",I2031=""),"Výkaz výměr:","")</f>
        <v>Výkaz výměr:</v>
      </c>
      <c r="I2032" s="51" t="s">
        <v>491</v>
      </c>
      <c r="J2032" s="52"/>
      <c r="K2032" s="53"/>
      <c r="L2032" s="54"/>
      <c r="M2032" s="55"/>
      <c r="N2032" s="56"/>
      <c r="O2032" s="57"/>
      <c r="P2032" s="58"/>
      <c r="Q2032" s="56"/>
      <c r="R2032" s="56"/>
      <c r="S2032" s="56"/>
      <c r="T2032" s="59" t="s">
        <v>3</v>
      </c>
      <c r="U2032" s="56"/>
      <c r="V2032" s="56"/>
      <c r="W2032" s="60"/>
    </row>
    <row r="2033" spans="6:25" s="47" customFormat="1" ht="10.5" outlineLevel="3" x14ac:dyDescent="0.25">
      <c r="F2033" s="48"/>
      <c r="G2033" s="49"/>
      <c r="H2033" s="50" t="str">
        <f>IF(AND(H2032&lt;&gt;"Výkaz výměr:",I2032=""),"Výkaz výměr:","")</f>
        <v/>
      </c>
      <c r="I2033" s="51" t="s">
        <v>465</v>
      </c>
      <c r="J2033" s="52"/>
      <c r="K2033" s="53"/>
      <c r="L2033" s="54"/>
      <c r="M2033" s="55"/>
      <c r="N2033" s="56"/>
      <c r="O2033" s="57"/>
      <c r="P2033" s="58"/>
      <c r="Q2033" s="56"/>
      <c r="R2033" s="56"/>
      <c r="S2033" s="56"/>
      <c r="T2033" s="59" t="s">
        <v>3</v>
      </c>
      <c r="U2033" s="56"/>
      <c r="V2033" s="56"/>
      <c r="W2033" s="60"/>
    </row>
    <row r="2034" spans="6:25" s="47" customFormat="1" ht="10.5" outlineLevel="3" x14ac:dyDescent="0.25">
      <c r="F2034" s="48"/>
      <c r="G2034" s="49"/>
      <c r="H2034" s="50" t="str">
        <f>IF(AND(H2033&lt;&gt;"Výkaz výměr:",I2033=""),"Výkaz výměr:","")</f>
        <v/>
      </c>
      <c r="I2034" s="51" t="s">
        <v>774</v>
      </c>
      <c r="J2034" s="52"/>
      <c r="K2034" s="53"/>
      <c r="L2034" s="54"/>
      <c r="M2034" s="55">
        <v>26.28</v>
      </c>
      <c r="N2034" s="56"/>
      <c r="O2034" s="57"/>
      <c r="P2034" s="58"/>
      <c r="Q2034" s="56"/>
      <c r="R2034" s="56"/>
      <c r="S2034" s="56"/>
      <c r="T2034" s="59" t="s">
        <v>3</v>
      </c>
      <c r="U2034" s="56"/>
      <c r="V2034" s="56"/>
      <c r="W2034" s="60"/>
    </row>
    <row r="2035" spans="6:25" s="47" customFormat="1" ht="10.5" outlineLevel="3" x14ac:dyDescent="0.25">
      <c r="F2035" s="48"/>
      <c r="G2035" s="49"/>
      <c r="H2035" s="50" t="str">
        <f>IF(AND(H2034&lt;&gt;"Výkaz výměr:",I2034=""),"Výkaz výměr:","")</f>
        <v/>
      </c>
      <c r="I2035" s="51" t="s">
        <v>1116</v>
      </c>
      <c r="J2035" s="52"/>
      <c r="K2035" s="53"/>
      <c r="L2035" s="54"/>
      <c r="M2035" s="55">
        <v>-21.024000000000001</v>
      </c>
      <c r="N2035" s="56"/>
      <c r="O2035" s="57"/>
      <c r="P2035" s="58"/>
      <c r="Q2035" s="56"/>
      <c r="R2035" s="56"/>
      <c r="S2035" s="56"/>
      <c r="T2035" s="59" t="s">
        <v>3</v>
      </c>
      <c r="U2035" s="56"/>
      <c r="V2035" s="56"/>
      <c r="W2035" s="60"/>
    </row>
    <row r="2036" spans="6:25" s="47" customFormat="1" ht="10.5" outlineLevel="3" x14ac:dyDescent="0.25">
      <c r="F2036" s="48"/>
      <c r="G2036" s="49"/>
      <c r="H2036" s="50" t="str">
        <f>IF(AND(H2035&lt;&gt;"Výkaz výměr:",I2035=""),"Výkaz výměr:","")</f>
        <v/>
      </c>
      <c r="I2036" s="51" t="s">
        <v>1085</v>
      </c>
      <c r="J2036" s="52"/>
      <c r="K2036" s="53"/>
      <c r="L2036" s="54"/>
      <c r="M2036" s="55">
        <v>-1.0509999999999999</v>
      </c>
      <c r="N2036" s="56"/>
      <c r="O2036" s="57"/>
      <c r="P2036" s="58"/>
      <c r="Q2036" s="56"/>
      <c r="R2036" s="56"/>
      <c r="S2036" s="56"/>
      <c r="T2036" s="59" t="s">
        <v>3</v>
      </c>
      <c r="U2036" s="56"/>
      <c r="V2036" s="56"/>
      <c r="W2036" s="60"/>
    </row>
    <row r="2037" spans="6:25" s="3" customFormat="1" ht="12.75" customHeight="1" outlineLevel="2" x14ac:dyDescent="0.25">
      <c r="F2037" s="9"/>
      <c r="G2037" s="10"/>
      <c r="H2037" s="10"/>
      <c r="I2037" s="11"/>
      <c r="J2037" s="10"/>
      <c r="K2037" s="12"/>
      <c r="L2037" s="13"/>
      <c r="M2037" s="12"/>
      <c r="N2037" s="13"/>
      <c r="O2037" s="14"/>
      <c r="P2037" s="15"/>
      <c r="Q2037" s="13"/>
      <c r="R2037" s="13"/>
      <c r="S2037" s="13"/>
      <c r="T2037" s="16" t="s">
        <v>3</v>
      </c>
      <c r="U2037" s="13"/>
      <c r="V2037" s="13"/>
      <c r="W2037" s="13"/>
    </row>
    <row r="2038" spans="6:25" s="69" customFormat="1" ht="16.5" customHeight="1" outlineLevel="1" x14ac:dyDescent="0.3">
      <c r="F2038" s="70"/>
      <c r="G2038" s="71"/>
      <c r="H2038" s="72"/>
      <c r="I2038" s="72" t="s">
        <v>835</v>
      </c>
      <c r="J2038" s="71"/>
      <c r="K2038" s="73"/>
      <c r="L2038" s="74"/>
      <c r="M2038" s="73"/>
      <c r="N2038" s="74"/>
      <c r="O2038" s="75">
        <f>SUBTOTAL(9,O2039:O2123)</f>
        <v>29307.895500000002</v>
      </c>
      <c r="P2038" s="76"/>
      <c r="Q2038" s="75">
        <f>SUBTOTAL(9,Q2039:Q2123)</f>
        <v>0</v>
      </c>
      <c r="R2038" s="74"/>
      <c r="S2038" s="75">
        <f>SUBTOTAL(9,S2039:S2123)</f>
        <v>0</v>
      </c>
      <c r="T2038" s="77"/>
      <c r="U2038" s="75">
        <f>SUBTOTAL(9,U2039:U2123)</f>
        <v>6154.6580550000008</v>
      </c>
      <c r="V2038" s="75">
        <f>SUBTOTAL(9,V2039:V2123)</f>
        <v>35462.553555000006</v>
      </c>
      <c r="W2038" s="78"/>
      <c r="Y2038" s="75">
        <f>SUBTOTAL(9,Y2039:Y2123)</f>
        <v>8</v>
      </c>
    </row>
    <row r="2039" spans="6:25" s="38" customFormat="1" ht="12" outlineLevel="2" x14ac:dyDescent="0.3">
      <c r="F2039" s="30">
        <v>317</v>
      </c>
      <c r="G2039" s="31" t="s">
        <v>0</v>
      </c>
      <c r="H2039" s="32" t="s">
        <v>264</v>
      </c>
      <c r="I2039" s="33" t="s">
        <v>1231</v>
      </c>
      <c r="J2039" s="31" t="s">
        <v>9</v>
      </c>
      <c r="K2039" s="34">
        <v>21.484999999999999</v>
      </c>
      <c r="L2039" s="35">
        <v>0</v>
      </c>
      <c r="M2039" s="34">
        <v>21.484999999999999</v>
      </c>
      <c r="N2039" s="36">
        <v>54.3</v>
      </c>
      <c r="O2039" s="37">
        <f>M2039*N2039</f>
        <v>1166.6354999999999</v>
      </c>
      <c r="P2039" s="37">
        <v>0</v>
      </c>
      <c r="Q2039" s="37">
        <f>M2039*P2039</f>
        <v>0</v>
      </c>
      <c r="R2039" s="37"/>
      <c r="S2039" s="37">
        <f>M2039*R2039</f>
        <v>0</v>
      </c>
      <c r="T2039" s="37">
        <v>21</v>
      </c>
      <c r="U2039" s="37">
        <f>O2039*T2039/100</f>
        <v>244.99345499999995</v>
      </c>
      <c r="V2039" s="37">
        <f>U2039+O2039</f>
        <v>1411.6289549999999</v>
      </c>
      <c r="W2039" s="37"/>
      <c r="X2039" s="37"/>
      <c r="Y2039" s="37">
        <v>1</v>
      </c>
    </row>
    <row r="2040" spans="6:25" s="38" customFormat="1" ht="12" outlineLevel="2" x14ac:dyDescent="0.3">
      <c r="F2040" s="39"/>
      <c r="G2040" s="40"/>
      <c r="H2040" s="191" t="s">
        <v>230</v>
      </c>
      <c r="I2040" s="203"/>
      <c r="J2040" s="203"/>
      <c r="K2040" s="203"/>
      <c r="L2040" s="203"/>
      <c r="M2040" s="203"/>
      <c r="N2040" s="203"/>
      <c r="O2040" s="203"/>
      <c r="P2040" s="42"/>
      <c r="Q2040" s="43"/>
      <c r="R2040" s="42"/>
      <c r="S2040" s="43"/>
      <c r="T2040" s="44"/>
      <c r="U2040" s="44"/>
      <c r="V2040" s="44"/>
      <c r="W2040" s="45"/>
    </row>
    <row r="2041" spans="6:25" s="38" customFormat="1" ht="6" customHeight="1" outlineLevel="2" x14ac:dyDescent="0.3">
      <c r="F2041" s="39"/>
      <c r="G2041" s="40"/>
      <c r="H2041" s="41"/>
      <c r="I2041" s="46"/>
      <c r="J2041" s="46"/>
      <c r="K2041" s="46"/>
      <c r="L2041" s="46"/>
      <c r="M2041" s="46"/>
      <c r="N2041" s="46"/>
      <c r="O2041" s="46"/>
      <c r="P2041" s="42"/>
      <c r="Q2041" s="43"/>
      <c r="R2041" s="42"/>
      <c r="S2041" s="43"/>
      <c r="T2041" s="44"/>
      <c r="U2041" s="44"/>
      <c r="V2041" s="44"/>
      <c r="W2041" s="45"/>
    </row>
    <row r="2042" spans="6:25" s="47" customFormat="1" ht="10.5" outlineLevel="3" x14ac:dyDescent="0.25">
      <c r="F2042" s="48"/>
      <c r="G2042" s="49"/>
      <c r="H2042" s="50" t="str">
        <f t="shared" ref="H2042:H2049" si="28">IF(AND(H2041&lt;&gt;"Výkaz výměr:",I2041=""),"Výkaz výměr:","")</f>
        <v>Výkaz výměr:</v>
      </c>
      <c r="I2042" s="51" t="s">
        <v>439</v>
      </c>
      <c r="J2042" s="52"/>
      <c r="K2042" s="53"/>
      <c r="L2042" s="54"/>
      <c r="M2042" s="55"/>
      <c r="N2042" s="56"/>
      <c r="O2042" s="57"/>
      <c r="P2042" s="58"/>
      <c r="Q2042" s="56"/>
      <c r="R2042" s="56"/>
      <c r="S2042" s="56"/>
      <c r="T2042" s="59" t="s">
        <v>3</v>
      </c>
      <c r="U2042" s="56"/>
      <c r="V2042" s="56"/>
      <c r="W2042" s="60"/>
    </row>
    <row r="2043" spans="6:25" s="47" customFormat="1" ht="10.5" outlineLevel="3" x14ac:dyDescent="0.25">
      <c r="F2043" s="48"/>
      <c r="G2043" s="49"/>
      <c r="H2043" s="50" t="str">
        <f t="shared" si="28"/>
        <v/>
      </c>
      <c r="I2043" s="51" t="s">
        <v>432</v>
      </c>
      <c r="J2043" s="52"/>
      <c r="K2043" s="53"/>
      <c r="L2043" s="54"/>
      <c r="M2043" s="55"/>
      <c r="N2043" s="56"/>
      <c r="O2043" s="57"/>
      <c r="P2043" s="58"/>
      <c r="Q2043" s="56"/>
      <c r="R2043" s="56"/>
      <c r="S2043" s="56"/>
      <c r="T2043" s="59" t="s">
        <v>3</v>
      </c>
      <c r="U2043" s="56"/>
      <c r="V2043" s="56"/>
      <c r="W2043" s="60"/>
    </row>
    <row r="2044" spans="6:25" s="47" customFormat="1" ht="10.5" outlineLevel="3" x14ac:dyDescent="0.25">
      <c r="F2044" s="48"/>
      <c r="G2044" s="49"/>
      <c r="H2044" s="50" t="str">
        <f t="shared" si="28"/>
        <v/>
      </c>
      <c r="I2044" s="51" t="s">
        <v>527</v>
      </c>
      <c r="J2044" s="52"/>
      <c r="K2044" s="53"/>
      <c r="L2044" s="54"/>
      <c r="M2044" s="55"/>
      <c r="N2044" s="56"/>
      <c r="O2044" s="57"/>
      <c r="P2044" s="58"/>
      <c r="Q2044" s="56"/>
      <c r="R2044" s="56"/>
      <c r="S2044" s="56"/>
      <c r="T2044" s="59" t="s">
        <v>3</v>
      </c>
      <c r="U2044" s="56"/>
      <c r="V2044" s="56"/>
      <c r="W2044" s="60"/>
    </row>
    <row r="2045" spans="6:25" s="47" customFormat="1" ht="10.5" outlineLevel="3" x14ac:dyDescent="0.25">
      <c r="F2045" s="48"/>
      <c r="G2045" s="49"/>
      <c r="H2045" s="50" t="str">
        <f t="shared" si="28"/>
        <v/>
      </c>
      <c r="I2045" s="51" t="s">
        <v>740</v>
      </c>
      <c r="J2045" s="52"/>
      <c r="K2045" s="53"/>
      <c r="L2045" s="54"/>
      <c r="M2045" s="55"/>
      <c r="N2045" s="56"/>
      <c r="O2045" s="57"/>
      <c r="P2045" s="58"/>
      <c r="Q2045" s="56"/>
      <c r="R2045" s="56"/>
      <c r="S2045" s="56"/>
      <c r="T2045" s="59" t="s">
        <v>3</v>
      </c>
      <c r="U2045" s="56"/>
      <c r="V2045" s="56"/>
      <c r="W2045" s="60"/>
    </row>
    <row r="2046" spans="6:25" s="47" customFormat="1" ht="10.5" outlineLevel="3" x14ac:dyDescent="0.25">
      <c r="F2046" s="48"/>
      <c r="G2046" s="49"/>
      <c r="H2046" s="50" t="str">
        <f t="shared" si="28"/>
        <v/>
      </c>
      <c r="I2046" s="51" t="s">
        <v>1022</v>
      </c>
      <c r="J2046" s="52"/>
      <c r="K2046" s="53"/>
      <c r="L2046" s="54"/>
      <c r="M2046" s="55"/>
      <c r="N2046" s="56"/>
      <c r="O2046" s="57"/>
      <c r="P2046" s="58"/>
      <c r="Q2046" s="56"/>
      <c r="R2046" s="56"/>
      <c r="S2046" s="56"/>
      <c r="T2046" s="59" t="s">
        <v>3</v>
      </c>
      <c r="U2046" s="56"/>
      <c r="V2046" s="56"/>
      <c r="W2046" s="60"/>
    </row>
    <row r="2047" spans="6:25" s="47" customFormat="1" ht="10.5" outlineLevel="3" x14ac:dyDescent="0.25">
      <c r="F2047" s="48"/>
      <c r="G2047" s="49"/>
      <c r="H2047" s="50" t="str">
        <f t="shared" si="28"/>
        <v/>
      </c>
      <c r="I2047" s="51" t="s">
        <v>741</v>
      </c>
      <c r="J2047" s="52"/>
      <c r="K2047" s="53"/>
      <c r="L2047" s="54"/>
      <c r="M2047" s="55"/>
      <c r="N2047" s="56"/>
      <c r="O2047" s="57"/>
      <c r="P2047" s="58"/>
      <c r="Q2047" s="56"/>
      <c r="R2047" s="56"/>
      <c r="S2047" s="56"/>
      <c r="T2047" s="59" t="s">
        <v>3</v>
      </c>
      <c r="U2047" s="56"/>
      <c r="V2047" s="56"/>
      <c r="W2047" s="60"/>
    </row>
    <row r="2048" spans="6:25" s="47" customFormat="1" ht="10.5" outlineLevel="3" x14ac:dyDescent="0.25">
      <c r="F2048" s="48"/>
      <c r="G2048" s="49"/>
      <c r="H2048" s="50" t="str">
        <f t="shared" si="28"/>
        <v/>
      </c>
      <c r="I2048" s="51" t="s">
        <v>893</v>
      </c>
      <c r="J2048" s="52"/>
      <c r="K2048" s="53"/>
      <c r="L2048" s="54"/>
      <c r="M2048" s="55">
        <v>107.425</v>
      </c>
      <c r="N2048" s="56"/>
      <c r="O2048" s="57"/>
      <c r="P2048" s="58"/>
      <c r="Q2048" s="56"/>
      <c r="R2048" s="56"/>
      <c r="S2048" s="56"/>
      <c r="T2048" s="59" t="s">
        <v>3</v>
      </c>
      <c r="U2048" s="56"/>
      <c r="V2048" s="56"/>
      <c r="W2048" s="60"/>
    </row>
    <row r="2049" spans="6:25" s="47" customFormat="1" ht="10.5" outlineLevel="3" x14ac:dyDescent="0.25">
      <c r="F2049" s="48"/>
      <c r="G2049" s="49"/>
      <c r="H2049" s="50" t="str">
        <f t="shared" si="28"/>
        <v/>
      </c>
      <c r="I2049" s="51" t="s">
        <v>1132</v>
      </c>
      <c r="J2049" s="52"/>
      <c r="K2049" s="53"/>
      <c r="L2049" s="54"/>
      <c r="M2049" s="55">
        <v>-85.94</v>
      </c>
      <c r="N2049" s="56"/>
      <c r="O2049" s="57"/>
      <c r="P2049" s="58"/>
      <c r="Q2049" s="56"/>
      <c r="R2049" s="56"/>
      <c r="S2049" s="56"/>
      <c r="T2049" s="59" t="s">
        <v>3</v>
      </c>
      <c r="U2049" s="56"/>
      <c r="V2049" s="56"/>
      <c r="W2049" s="60"/>
    </row>
    <row r="2050" spans="6:25" s="38" customFormat="1" ht="12" outlineLevel="2" x14ac:dyDescent="0.3">
      <c r="F2050" s="30">
        <v>318</v>
      </c>
      <c r="G2050" s="31" t="s">
        <v>0</v>
      </c>
      <c r="H2050" s="32" t="s">
        <v>260</v>
      </c>
      <c r="I2050" s="33" t="s">
        <v>1224</v>
      </c>
      <c r="J2050" s="31" t="s">
        <v>9</v>
      </c>
      <c r="K2050" s="34">
        <v>18.665000000000006</v>
      </c>
      <c r="L2050" s="35">
        <v>0</v>
      </c>
      <c r="M2050" s="34">
        <v>18.665000000000006</v>
      </c>
      <c r="N2050" s="36">
        <v>72.400000000000006</v>
      </c>
      <c r="O2050" s="37">
        <f>M2050*N2050</f>
        <v>1351.3460000000005</v>
      </c>
      <c r="P2050" s="37">
        <v>0</v>
      </c>
      <c r="Q2050" s="37">
        <f>M2050*P2050</f>
        <v>0</v>
      </c>
      <c r="R2050" s="37"/>
      <c r="S2050" s="37">
        <f>M2050*R2050</f>
        <v>0</v>
      </c>
      <c r="T2050" s="37">
        <v>21</v>
      </c>
      <c r="U2050" s="37">
        <f>O2050*T2050/100</f>
        <v>283.78266000000008</v>
      </c>
      <c r="V2050" s="37">
        <f>U2050+O2050</f>
        <v>1635.1286600000005</v>
      </c>
      <c r="W2050" s="37"/>
      <c r="X2050" s="37"/>
      <c r="Y2050" s="37">
        <v>1</v>
      </c>
    </row>
    <row r="2051" spans="6:25" s="38" customFormat="1" ht="12" outlineLevel="2" x14ac:dyDescent="0.3">
      <c r="F2051" s="39"/>
      <c r="G2051" s="40"/>
      <c r="H2051" s="191" t="s">
        <v>230</v>
      </c>
      <c r="I2051" s="203"/>
      <c r="J2051" s="203"/>
      <c r="K2051" s="203"/>
      <c r="L2051" s="203"/>
      <c r="M2051" s="203"/>
      <c r="N2051" s="203"/>
      <c r="O2051" s="203"/>
      <c r="P2051" s="42"/>
      <c r="Q2051" s="43"/>
      <c r="R2051" s="42"/>
      <c r="S2051" s="43"/>
      <c r="T2051" s="44"/>
      <c r="U2051" s="44"/>
      <c r="V2051" s="44"/>
      <c r="W2051" s="45"/>
    </row>
    <row r="2052" spans="6:25" s="38" customFormat="1" ht="6" customHeight="1" outlineLevel="2" x14ac:dyDescent="0.3">
      <c r="F2052" s="39"/>
      <c r="G2052" s="40"/>
      <c r="H2052" s="41"/>
      <c r="I2052" s="46"/>
      <c r="J2052" s="46"/>
      <c r="K2052" s="46"/>
      <c r="L2052" s="46"/>
      <c r="M2052" s="46"/>
      <c r="N2052" s="46"/>
      <c r="O2052" s="46"/>
      <c r="P2052" s="42"/>
      <c r="Q2052" s="43"/>
      <c r="R2052" s="42"/>
      <c r="S2052" s="43"/>
      <c r="T2052" s="44"/>
      <c r="U2052" s="44"/>
      <c r="V2052" s="44"/>
      <c r="W2052" s="45"/>
    </row>
    <row r="2053" spans="6:25" s="47" customFormat="1" ht="10.5" outlineLevel="3" x14ac:dyDescent="0.25">
      <c r="F2053" s="48"/>
      <c r="G2053" s="49"/>
      <c r="H2053" s="50" t="str">
        <f t="shared" ref="H2053:H2061" si="29">IF(AND(H2052&lt;&gt;"Výkaz výměr:",I2052=""),"Výkaz výměr:","")</f>
        <v>Výkaz výměr:</v>
      </c>
      <c r="I2053" s="51" t="s">
        <v>937</v>
      </c>
      <c r="J2053" s="52"/>
      <c r="K2053" s="53"/>
      <c r="L2053" s="54"/>
      <c r="M2053" s="55"/>
      <c r="N2053" s="56"/>
      <c r="O2053" s="57"/>
      <c r="P2053" s="58"/>
      <c r="Q2053" s="56"/>
      <c r="R2053" s="56"/>
      <c r="S2053" s="56"/>
      <c r="T2053" s="59" t="s">
        <v>3</v>
      </c>
      <c r="U2053" s="56"/>
      <c r="V2053" s="56"/>
      <c r="W2053" s="60"/>
    </row>
    <row r="2054" spans="6:25" s="47" customFormat="1" ht="10.5" outlineLevel="3" x14ac:dyDescent="0.25">
      <c r="F2054" s="48"/>
      <c r="G2054" s="49"/>
      <c r="H2054" s="50" t="str">
        <f t="shared" si="29"/>
        <v/>
      </c>
      <c r="I2054" s="51" t="s">
        <v>439</v>
      </c>
      <c r="J2054" s="52"/>
      <c r="K2054" s="53"/>
      <c r="L2054" s="54"/>
      <c r="M2054" s="55"/>
      <c r="N2054" s="56"/>
      <c r="O2054" s="57"/>
      <c r="P2054" s="58"/>
      <c r="Q2054" s="56"/>
      <c r="R2054" s="56"/>
      <c r="S2054" s="56"/>
      <c r="T2054" s="59" t="s">
        <v>3</v>
      </c>
      <c r="U2054" s="56"/>
      <c r="V2054" s="56"/>
      <c r="W2054" s="60"/>
    </row>
    <row r="2055" spans="6:25" s="47" customFormat="1" ht="10.5" outlineLevel="3" x14ac:dyDescent="0.25">
      <c r="F2055" s="48"/>
      <c r="G2055" s="49"/>
      <c r="H2055" s="50" t="str">
        <f t="shared" si="29"/>
        <v/>
      </c>
      <c r="I2055" s="51" t="s">
        <v>432</v>
      </c>
      <c r="J2055" s="52"/>
      <c r="K2055" s="53"/>
      <c r="L2055" s="54"/>
      <c r="M2055" s="55"/>
      <c r="N2055" s="56"/>
      <c r="O2055" s="57"/>
      <c r="P2055" s="58"/>
      <c r="Q2055" s="56"/>
      <c r="R2055" s="56"/>
      <c r="S2055" s="56"/>
      <c r="T2055" s="59" t="s">
        <v>3</v>
      </c>
      <c r="U2055" s="56"/>
      <c r="V2055" s="56"/>
      <c r="W2055" s="60"/>
    </row>
    <row r="2056" spans="6:25" s="47" customFormat="1" ht="10.5" outlineLevel="3" x14ac:dyDescent="0.25">
      <c r="F2056" s="48"/>
      <c r="G2056" s="49"/>
      <c r="H2056" s="50" t="str">
        <f t="shared" si="29"/>
        <v/>
      </c>
      <c r="I2056" s="51" t="s">
        <v>527</v>
      </c>
      <c r="J2056" s="52"/>
      <c r="K2056" s="53"/>
      <c r="L2056" s="54"/>
      <c r="M2056" s="55"/>
      <c r="N2056" s="56"/>
      <c r="O2056" s="57"/>
      <c r="P2056" s="58"/>
      <c r="Q2056" s="56"/>
      <c r="R2056" s="56"/>
      <c r="S2056" s="56"/>
      <c r="T2056" s="59" t="s">
        <v>3</v>
      </c>
      <c r="U2056" s="56"/>
      <c r="V2056" s="56"/>
      <c r="W2056" s="60"/>
    </row>
    <row r="2057" spans="6:25" s="47" customFormat="1" ht="10.5" outlineLevel="3" x14ac:dyDescent="0.25">
      <c r="F2057" s="48"/>
      <c r="G2057" s="49"/>
      <c r="H2057" s="50" t="str">
        <f t="shared" si="29"/>
        <v/>
      </c>
      <c r="I2057" s="51" t="s">
        <v>740</v>
      </c>
      <c r="J2057" s="52"/>
      <c r="K2057" s="53"/>
      <c r="L2057" s="54"/>
      <c r="M2057" s="55"/>
      <c r="N2057" s="56"/>
      <c r="O2057" s="57"/>
      <c r="P2057" s="58"/>
      <c r="Q2057" s="56"/>
      <c r="R2057" s="56"/>
      <c r="S2057" s="56"/>
      <c r="T2057" s="59" t="s">
        <v>3</v>
      </c>
      <c r="U2057" s="56"/>
      <c r="V2057" s="56"/>
      <c r="W2057" s="60"/>
    </row>
    <row r="2058" spans="6:25" s="47" customFormat="1" ht="10.5" outlineLevel="3" x14ac:dyDescent="0.25">
      <c r="F2058" s="48"/>
      <c r="G2058" s="49"/>
      <c r="H2058" s="50" t="str">
        <f t="shared" si="29"/>
        <v/>
      </c>
      <c r="I2058" s="51" t="s">
        <v>1022</v>
      </c>
      <c r="J2058" s="52"/>
      <c r="K2058" s="53"/>
      <c r="L2058" s="54"/>
      <c r="M2058" s="55"/>
      <c r="N2058" s="56"/>
      <c r="O2058" s="57"/>
      <c r="P2058" s="58"/>
      <c r="Q2058" s="56"/>
      <c r="R2058" s="56"/>
      <c r="S2058" s="56"/>
      <c r="T2058" s="59" t="s">
        <v>3</v>
      </c>
      <c r="U2058" s="56"/>
      <c r="V2058" s="56"/>
      <c r="W2058" s="60"/>
    </row>
    <row r="2059" spans="6:25" s="47" customFormat="1" ht="10.5" outlineLevel="3" x14ac:dyDescent="0.25">
      <c r="F2059" s="48"/>
      <c r="G2059" s="49"/>
      <c r="H2059" s="50" t="str">
        <f t="shared" si="29"/>
        <v/>
      </c>
      <c r="I2059" s="51" t="s">
        <v>741</v>
      </c>
      <c r="J2059" s="52"/>
      <c r="K2059" s="53"/>
      <c r="L2059" s="54"/>
      <c r="M2059" s="55"/>
      <c r="N2059" s="56"/>
      <c r="O2059" s="57"/>
      <c r="P2059" s="58"/>
      <c r="Q2059" s="56"/>
      <c r="R2059" s="56"/>
      <c r="S2059" s="56"/>
      <c r="T2059" s="59" t="s">
        <v>3</v>
      </c>
      <c r="U2059" s="56"/>
      <c r="V2059" s="56"/>
      <c r="W2059" s="60"/>
    </row>
    <row r="2060" spans="6:25" s="47" customFormat="1" ht="10.5" outlineLevel="3" x14ac:dyDescent="0.25">
      <c r="F2060" s="48"/>
      <c r="G2060" s="49"/>
      <c r="H2060" s="50" t="str">
        <f t="shared" si="29"/>
        <v/>
      </c>
      <c r="I2060" s="51" t="s">
        <v>876</v>
      </c>
      <c r="J2060" s="52"/>
      <c r="K2060" s="53"/>
      <c r="L2060" s="54"/>
      <c r="M2060" s="55">
        <v>93.325000000000003</v>
      </c>
      <c r="N2060" s="56"/>
      <c r="O2060" s="57"/>
      <c r="P2060" s="58"/>
      <c r="Q2060" s="56"/>
      <c r="R2060" s="56"/>
      <c r="S2060" s="56"/>
      <c r="T2060" s="59" t="s">
        <v>3</v>
      </c>
      <c r="U2060" s="56"/>
      <c r="V2060" s="56"/>
      <c r="W2060" s="60"/>
    </row>
    <row r="2061" spans="6:25" s="47" customFormat="1" ht="10.5" outlineLevel="3" x14ac:dyDescent="0.25">
      <c r="F2061" s="48"/>
      <c r="G2061" s="49"/>
      <c r="H2061" s="50" t="str">
        <f t="shared" si="29"/>
        <v/>
      </c>
      <c r="I2061" s="51" t="s">
        <v>1128</v>
      </c>
      <c r="J2061" s="52"/>
      <c r="K2061" s="53"/>
      <c r="L2061" s="54"/>
      <c r="M2061" s="55">
        <v>-74.66</v>
      </c>
      <c r="N2061" s="56"/>
      <c r="O2061" s="57"/>
      <c r="P2061" s="58"/>
      <c r="Q2061" s="56"/>
      <c r="R2061" s="56"/>
      <c r="S2061" s="56"/>
      <c r="T2061" s="59" t="s">
        <v>3</v>
      </c>
      <c r="U2061" s="56"/>
      <c r="V2061" s="56"/>
      <c r="W2061" s="60"/>
    </row>
    <row r="2062" spans="6:25" s="38" customFormat="1" ht="12" outlineLevel="2" x14ac:dyDescent="0.3">
      <c r="F2062" s="30">
        <v>319</v>
      </c>
      <c r="G2062" s="31" t="s">
        <v>0</v>
      </c>
      <c r="H2062" s="32" t="s">
        <v>262</v>
      </c>
      <c r="I2062" s="33" t="s">
        <v>1236</v>
      </c>
      <c r="J2062" s="31" t="s">
        <v>9</v>
      </c>
      <c r="K2062" s="34">
        <v>142.60500000000002</v>
      </c>
      <c r="L2062" s="35">
        <v>0</v>
      </c>
      <c r="M2062" s="34">
        <v>142.60500000000002</v>
      </c>
      <c r="N2062" s="36">
        <v>17.2</v>
      </c>
      <c r="O2062" s="37">
        <f>M2062*N2062</f>
        <v>2452.806</v>
      </c>
      <c r="P2062" s="37">
        <v>0</v>
      </c>
      <c r="Q2062" s="37">
        <f>M2062*P2062</f>
        <v>0</v>
      </c>
      <c r="R2062" s="37"/>
      <c r="S2062" s="37">
        <f>M2062*R2062</f>
        <v>0</v>
      </c>
      <c r="T2062" s="37">
        <v>21</v>
      </c>
      <c r="U2062" s="37">
        <f>O2062*T2062/100</f>
        <v>515.08925999999997</v>
      </c>
      <c r="V2062" s="37">
        <f>U2062+O2062</f>
        <v>2967.8952600000002</v>
      </c>
      <c r="W2062" s="37" t="s">
        <v>1323</v>
      </c>
      <c r="X2062" s="37"/>
      <c r="Y2062" s="37">
        <v>1</v>
      </c>
    </row>
    <row r="2063" spans="6:25" s="38" customFormat="1" ht="12" outlineLevel="2" x14ac:dyDescent="0.3">
      <c r="F2063" s="39"/>
      <c r="G2063" s="40"/>
      <c r="H2063" s="191" t="s">
        <v>230</v>
      </c>
      <c r="I2063" s="203"/>
      <c r="J2063" s="203"/>
      <c r="K2063" s="203"/>
      <c r="L2063" s="203"/>
      <c r="M2063" s="203"/>
      <c r="N2063" s="203"/>
      <c r="O2063" s="203"/>
      <c r="P2063" s="42"/>
      <c r="Q2063" s="43"/>
      <c r="R2063" s="42"/>
      <c r="S2063" s="43"/>
      <c r="T2063" s="44"/>
      <c r="U2063" s="44"/>
      <c r="V2063" s="44"/>
      <c r="W2063" s="45"/>
    </row>
    <row r="2064" spans="6:25" s="38" customFormat="1" ht="6" customHeight="1" outlineLevel="2" x14ac:dyDescent="0.3">
      <c r="F2064" s="39"/>
      <c r="G2064" s="40"/>
      <c r="H2064" s="41"/>
      <c r="I2064" s="46"/>
      <c r="J2064" s="46"/>
      <c r="K2064" s="46"/>
      <c r="L2064" s="46"/>
      <c r="M2064" s="46"/>
      <c r="N2064" s="46"/>
      <c r="O2064" s="46"/>
      <c r="P2064" s="42"/>
      <c r="Q2064" s="43"/>
      <c r="R2064" s="42"/>
      <c r="S2064" s="43"/>
      <c r="T2064" s="44"/>
      <c r="U2064" s="44"/>
      <c r="V2064" s="44"/>
      <c r="W2064" s="45"/>
    </row>
    <row r="2065" spans="6:25" s="47" customFormat="1" ht="10.5" outlineLevel="3" x14ac:dyDescent="0.25">
      <c r="F2065" s="48"/>
      <c r="G2065" s="49"/>
      <c r="H2065" s="50" t="str">
        <f t="shared" ref="H2065:H2074" si="30">IF(AND(H2064&lt;&gt;"Výkaz výměr:",I2064=""),"Výkaz výměr:","")</f>
        <v>Výkaz výměr:</v>
      </c>
      <c r="I2065" s="51" t="s">
        <v>502</v>
      </c>
      <c r="J2065" s="52"/>
      <c r="K2065" s="53"/>
      <c r="L2065" s="54"/>
      <c r="M2065" s="55"/>
      <c r="N2065" s="56"/>
      <c r="O2065" s="57"/>
      <c r="P2065" s="58"/>
      <c r="Q2065" s="56"/>
      <c r="R2065" s="56"/>
      <c r="S2065" s="56"/>
      <c r="T2065" s="59" t="s">
        <v>3</v>
      </c>
      <c r="U2065" s="56"/>
      <c r="V2065" s="56"/>
      <c r="W2065" s="60"/>
    </row>
    <row r="2066" spans="6:25" s="47" customFormat="1" ht="10.5" outlineLevel="3" x14ac:dyDescent="0.25">
      <c r="F2066" s="48"/>
      <c r="G2066" s="49"/>
      <c r="H2066" s="50" t="str">
        <f t="shared" si="30"/>
        <v/>
      </c>
      <c r="I2066" s="51" t="s">
        <v>1105</v>
      </c>
      <c r="J2066" s="52"/>
      <c r="K2066" s="53"/>
      <c r="L2066" s="54"/>
      <c r="M2066" s="55"/>
      <c r="N2066" s="56"/>
      <c r="O2066" s="57"/>
      <c r="P2066" s="58"/>
      <c r="Q2066" s="56"/>
      <c r="R2066" s="56"/>
      <c r="S2066" s="56"/>
      <c r="T2066" s="59" t="s">
        <v>3</v>
      </c>
      <c r="U2066" s="56"/>
      <c r="V2066" s="56"/>
      <c r="W2066" s="60"/>
    </row>
    <row r="2067" spans="6:25" s="47" customFormat="1" ht="10.5" outlineLevel="3" x14ac:dyDescent="0.25">
      <c r="F2067" s="48"/>
      <c r="G2067" s="49"/>
      <c r="H2067" s="50" t="str">
        <f t="shared" si="30"/>
        <v/>
      </c>
      <c r="I2067" s="51" t="s">
        <v>614</v>
      </c>
      <c r="J2067" s="52"/>
      <c r="K2067" s="53"/>
      <c r="L2067" s="54"/>
      <c r="M2067" s="55"/>
      <c r="N2067" s="56"/>
      <c r="O2067" s="57"/>
      <c r="P2067" s="58"/>
      <c r="Q2067" s="56"/>
      <c r="R2067" s="56"/>
      <c r="S2067" s="56"/>
      <c r="T2067" s="59" t="s">
        <v>3</v>
      </c>
      <c r="U2067" s="56"/>
      <c r="V2067" s="56"/>
      <c r="W2067" s="60"/>
    </row>
    <row r="2068" spans="6:25" s="47" customFormat="1" ht="10.5" outlineLevel="3" x14ac:dyDescent="0.25">
      <c r="F2068" s="48"/>
      <c r="G2068" s="49"/>
      <c r="H2068" s="50" t="str">
        <f t="shared" si="30"/>
        <v/>
      </c>
      <c r="I2068" s="51" t="s">
        <v>572</v>
      </c>
      <c r="J2068" s="52"/>
      <c r="K2068" s="53"/>
      <c r="L2068" s="54"/>
      <c r="M2068" s="55"/>
      <c r="N2068" s="56"/>
      <c r="O2068" s="57"/>
      <c r="P2068" s="58"/>
      <c r="Q2068" s="56"/>
      <c r="R2068" s="56"/>
      <c r="S2068" s="56"/>
      <c r="T2068" s="59" t="s">
        <v>3</v>
      </c>
      <c r="U2068" s="56"/>
      <c r="V2068" s="56"/>
      <c r="W2068" s="60"/>
    </row>
    <row r="2069" spans="6:25" s="47" customFormat="1" ht="10.5" outlineLevel="3" x14ac:dyDescent="0.25">
      <c r="F2069" s="48"/>
      <c r="G2069" s="49"/>
      <c r="H2069" s="50" t="str">
        <f t="shared" si="30"/>
        <v/>
      </c>
      <c r="I2069" s="51" t="s">
        <v>822</v>
      </c>
      <c r="J2069" s="52"/>
      <c r="K2069" s="53"/>
      <c r="L2069" s="54"/>
      <c r="M2069" s="55"/>
      <c r="N2069" s="56"/>
      <c r="O2069" s="57"/>
      <c r="P2069" s="58"/>
      <c r="Q2069" s="56"/>
      <c r="R2069" s="56"/>
      <c r="S2069" s="56"/>
      <c r="T2069" s="59" t="s">
        <v>3</v>
      </c>
      <c r="U2069" s="56"/>
      <c r="V2069" s="56"/>
      <c r="W2069" s="60"/>
    </row>
    <row r="2070" spans="6:25" s="47" customFormat="1" ht="10.5" outlineLevel="3" x14ac:dyDescent="0.25">
      <c r="F2070" s="48"/>
      <c r="G2070" s="49"/>
      <c r="H2070" s="50" t="str">
        <f t="shared" si="30"/>
        <v/>
      </c>
      <c r="I2070" s="51" t="s">
        <v>969</v>
      </c>
      <c r="J2070" s="52"/>
      <c r="K2070" s="53"/>
      <c r="L2070" s="54"/>
      <c r="M2070" s="55"/>
      <c r="N2070" s="56"/>
      <c r="O2070" s="57"/>
      <c r="P2070" s="58"/>
      <c r="Q2070" s="56"/>
      <c r="R2070" s="56"/>
      <c r="S2070" s="56"/>
      <c r="T2070" s="59" t="s">
        <v>3</v>
      </c>
      <c r="U2070" s="56"/>
      <c r="V2070" s="56"/>
      <c r="W2070" s="60"/>
    </row>
    <row r="2071" spans="6:25" s="47" customFormat="1" ht="10.5" outlineLevel="3" x14ac:dyDescent="0.25">
      <c r="F2071" s="48"/>
      <c r="G2071" s="49"/>
      <c r="H2071" s="50" t="str">
        <f t="shared" si="30"/>
        <v/>
      </c>
      <c r="I2071" s="51" t="s">
        <v>1259</v>
      </c>
      <c r="J2071" s="52"/>
      <c r="K2071" s="53"/>
      <c r="L2071" s="54"/>
      <c r="M2071" s="55"/>
      <c r="N2071" s="56"/>
      <c r="O2071" s="57"/>
      <c r="P2071" s="58"/>
      <c r="Q2071" s="56"/>
      <c r="R2071" s="56"/>
      <c r="S2071" s="56"/>
      <c r="T2071" s="59" t="s">
        <v>3</v>
      </c>
      <c r="U2071" s="56"/>
      <c r="V2071" s="56"/>
      <c r="W2071" s="60"/>
    </row>
    <row r="2072" spans="6:25" s="47" customFormat="1" ht="10.5" outlineLevel="3" x14ac:dyDescent="0.25">
      <c r="F2072" s="48"/>
      <c r="G2072" s="49"/>
      <c r="H2072" s="50" t="str">
        <f t="shared" si="30"/>
        <v/>
      </c>
      <c r="I2072" s="51" t="s">
        <v>955</v>
      </c>
      <c r="J2072" s="52"/>
      <c r="K2072" s="53"/>
      <c r="L2072" s="54"/>
      <c r="M2072" s="55"/>
      <c r="N2072" s="56"/>
      <c r="O2072" s="57"/>
      <c r="P2072" s="58"/>
      <c r="Q2072" s="56"/>
      <c r="R2072" s="56"/>
      <c r="S2072" s="56"/>
      <c r="T2072" s="59" t="s">
        <v>3</v>
      </c>
      <c r="U2072" s="56"/>
      <c r="V2072" s="56"/>
      <c r="W2072" s="60"/>
    </row>
    <row r="2073" spans="6:25" s="47" customFormat="1" ht="10.5" outlineLevel="3" x14ac:dyDescent="0.25">
      <c r="F2073" s="48"/>
      <c r="G2073" s="49"/>
      <c r="H2073" s="50" t="str">
        <f t="shared" si="30"/>
        <v/>
      </c>
      <c r="I2073" s="51" t="s">
        <v>910</v>
      </c>
      <c r="J2073" s="52"/>
      <c r="K2073" s="53"/>
      <c r="L2073" s="54"/>
      <c r="M2073" s="55">
        <v>713.02499999999998</v>
      </c>
      <c r="N2073" s="56"/>
      <c r="O2073" s="57"/>
      <c r="P2073" s="58"/>
      <c r="Q2073" s="56"/>
      <c r="R2073" s="56"/>
      <c r="S2073" s="56"/>
      <c r="T2073" s="59" t="s">
        <v>3</v>
      </c>
      <c r="U2073" s="56"/>
      <c r="V2073" s="56"/>
      <c r="W2073" s="60"/>
    </row>
    <row r="2074" spans="6:25" s="47" customFormat="1" ht="10.5" outlineLevel="3" x14ac:dyDescent="0.25">
      <c r="F2074" s="48"/>
      <c r="G2074" s="49"/>
      <c r="H2074" s="50" t="str">
        <f t="shared" si="30"/>
        <v/>
      </c>
      <c r="I2074" s="51" t="s">
        <v>1165</v>
      </c>
      <c r="J2074" s="52"/>
      <c r="K2074" s="53"/>
      <c r="L2074" s="54"/>
      <c r="M2074" s="55">
        <v>-570.41999999999996</v>
      </c>
      <c r="N2074" s="56"/>
      <c r="O2074" s="57"/>
      <c r="P2074" s="58"/>
      <c r="Q2074" s="56"/>
      <c r="R2074" s="56"/>
      <c r="S2074" s="56"/>
      <c r="T2074" s="59" t="s">
        <v>3</v>
      </c>
      <c r="U2074" s="56"/>
      <c r="V2074" s="56"/>
      <c r="W2074" s="60"/>
    </row>
    <row r="2075" spans="6:25" s="38" customFormat="1" ht="12" outlineLevel="2" x14ac:dyDescent="0.3">
      <c r="F2075" s="30">
        <v>320</v>
      </c>
      <c r="G2075" s="31" t="s">
        <v>0</v>
      </c>
      <c r="H2075" s="32" t="s">
        <v>264</v>
      </c>
      <c r="I2075" s="33" t="s">
        <v>1231</v>
      </c>
      <c r="J2075" s="31" t="s">
        <v>9</v>
      </c>
      <c r="K2075" s="34">
        <v>52.024000000000001</v>
      </c>
      <c r="L2075" s="35">
        <v>0</v>
      </c>
      <c r="M2075" s="34">
        <v>52.024000000000001</v>
      </c>
      <c r="N2075" s="36">
        <v>54.3</v>
      </c>
      <c r="O2075" s="37">
        <f>M2075*N2075</f>
        <v>2824.9031999999997</v>
      </c>
      <c r="P2075" s="37">
        <v>0</v>
      </c>
      <c r="Q2075" s="37">
        <f>M2075*P2075</f>
        <v>0</v>
      </c>
      <c r="R2075" s="37"/>
      <c r="S2075" s="37">
        <f>M2075*R2075</f>
        <v>0</v>
      </c>
      <c r="T2075" s="37">
        <v>21</v>
      </c>
      <c r="U2075" s="37">
        <f>O2075*T2075/100</f>
        <v>593.22967199999994</v>
      </c>
      <c r="V2075" s="37">
        <f>U2075+O2075</f>
        <v>3418.1328719999997</v>
      </c>
      <c r="W2075" s="37"/>
      <c r="X2075" s="37"/>
      <c r="Y2075" s="37">
        <v>1</v>
      </c>
    </row>
    <row r="2076" spans="6:25" s="38" customFormat="1" ht="12" outlineLevel="2" x14ac:dyDescent="0.3">
      <c r="F2076" s="39"/>
      <c r="G2076" s="40"/>
      <c r="H2076" s="191" t="s">
        <v>230</v>
      </c>
      <c r="I2076" s="203"/>
      <c r="J2076" s="203"/>
      <c r="K2076" s="203"/>
      <c r="L2076" s="203"/>
      <c r="M2076" s="203"/>
      <c r="N2076" s="203"/>
      <c r="O2076" s="203"/>
      <c r="P2076" s="42"/>
      <c r="Q2076" s="43"/>
      <c r="R2076" s="42"/>
      <c r="S2076" s="43"/>
      <c r="T2076" s="44"/>
      <c r="U2076" s="44"/>
      <c r="V2076" s="44"/>
      <c r="W2076" s="45"/>
    </row>
    <row r="2077" spans="6:25" s="38" customFormat="1" ht="6" customHeight="1" outlineLevel="2" x14ac:dyDescent="0.3">
      <c r="F2077" s="39"/>
      <c r="G2077" s="40"/>
      <c r="H2077" s="41"/>
      <c r="I2077" s="46"/>
      <c r="J2077" s="46"/>
      <c r="K2077" s="46"/>
      <c r="L2077" s="46"/>
      <c r="M2077" s="46"/>
      <c r="N2077" s="46"/>
      <c r="O2077" s="46"/>
      <c r="P2077" s="42"/>
      <c r="Q2077" s="43"/>
      <c r="R2077" s="42"/>
      <c r="S2077" s="43"/>
      <c r="T2077" s="44"/>
      <c r="U2077" s="44"/>
      <c r="V2077" s="44"/>
      <c r="W2077" s="45"/>
    </row>
    <row r="2078" spans="6:25" s="47" customFormat="1" ht="10.5" outlineLevel="3" x14ac:dyDescent="0.25">
      <c r="F2078" s="48"/>
      <c r="G2078" s="49"/>
      <c r="H2078" s="50" t="str">
        <f t="shared" ref="H2078:H2085" si="31">IF(AND(H2077&lt;&gt;"Výkaz výměr:",I2077=""),"Výkaz výměr:","")</f>
        <v>Výkaz výměr:</v>
      </c>
      <c r="I2078" s="51" t="s">
        <v>966</v>
      </c>
      <c r="J2078" s="52"/>
      <c r="K2078" s="53"/>
      <c r="L2078" s="54"/>
      <c r="M2078" s="55"/>
      <c r="N2078" s="56"/>
      <c r="O2078" s="57"/>
      <c r="P2078" s="58"/>
      <c r="Q2078" s="56"/>
      <c r="R2078" s="56"/>
      <c r="S2078" s="56"/>
      <c r="T2078" s="59" t="s">
        <v>3</v>
      </c>
      <c r="U2078" s="56"/>
      <c r="V2078" s="56"/>
      <c r="W2078" s="60"/>
    </row>
    <row r="2079" spans="6:25" s="47" customFormat="1" ht="10.5" outlineLevel="3" x14ac:dyDescent="0.25">
      <c r="F2079" s="48"/>
      <c r="G2079" s="49"/>
      <c r="H2079" s="50" t="str">
        <f t="shared" si="31"/>
        <v/>
      </c>
      <c r="I2079" s="51" t="s">
        <v>435</v>
      </c>
      <c r="J2079" s="52"/>
      <c r="K2079" s="53"/>
      <c r="L2079" s="54"/>
      <c r="M2079" s="55"/>
      <c r="N2079" s="56"/>
      <c r="O2079" s="57"/>
      <c r="P2079" s="58"/>
      <c r="Q2079" s="56"/>
      <c r="R2079" s="56"/>
      <c r="S2079" s="56"/>
      <c r="T2079" s="59" t="s">
        <v>3</v>
      </c>
      <c r="U2079" s="56"/>
      <c r="V2079" s="56"/>
      <c r="W2079" s="60"/>
    </row>
    <row r="2080" spans="6:25" s="47" customFormat="1" ht="10.5" outlineLevel="3" x14ac:dyDescent="0.25">
      <c r="F2080" s="48"/>
      <c r="G2080" s="49"/>
      <c r="H2080" s="50" t="str">
        <f t="shared" si="31"/>
        <v/>
      </c>
      <c r="I2080" s="51" t="s">
        <v>527</v>
      </c>
      <c r="J2080" s="52"/>
      <c r="K2080" s="53"/>
      <c r="L2080" s="54"/>
      <c r="M2080" s="55"/>
      <c r="N2080" s="56"/>
      <c r="O2080" s="57"/>
      <c r="P2080" s="58"/>
      <c r="Q2080" s="56"/>
      <c r="R2080" s="56"/>
      <c r="S2080" s="56"/>
      <c r="T2080" s="59" t="s">
        <v>3</v>
      </c>
      <c r="U2080" s="56"/>
      <c r="V2080" s="56"/>
      <c r="W2080" s="60"/>
    </row>
    <row r="2081" spans="6:25" s="47" customFormat="1" ht="10.5" outlineLevel="3" x14ac:dyDescent="0.25">
      <c r="F2081" s="48"/>
      <c r="G2081" s="49"/>
      <c r="H2081" s="50" t="str">
        <f t="shared" si="31"/>
        <v/>
      </c>
      <c r="I2081" s="51" t="s">
        <v>538</v>
      </c>
      <c r="J2081" s="52"/>
      <c r="K2081" s="53"/>
      <c r="L2081" s="54"/>
      <c r="M2081" s="55"/>
      <c r="N2081" s="56"/>
      <c r="O2081" s="57"/>
      <c r="P2081" s="58"/>
      <c r="Q2081" s="56"/>
      <c r="R2081" s="56"/>
      <c r="S2081" s="56"/>
      <c r="T2081" s="59" t="s">
        <v>3</v>
      </c>
      <c r="U2081" s="56"/>
      <c r="V2081" s="56"/>
      <c r="W2081" s="60"/>
    </row>
    <row r="2082" spans="6:25" s="47" customFormat="1" ht="10.5" outlineLevel="3" x14ac:dyDescent="0.25">
      <c r="F2082" s="48"/>
      <c r="G2082" s="49"/>
      <c r="H2082" s="50" t="str">
        <f t="shared" si="31"/>
        <v/>
      </c>
      <c r="I2082" s="51" t="s">
        <v>1037</v>
      </c>
      <c r="J2082" s="52"/>
      <c r="K2082" s="53"/>
      <c r="L2082" s="54"/>
      <c r="M2082" s="55"/>
      <c r="N2082" s="56"/>
      <c r="O2082" s="57"/>
      <c r="P2082" s="58"/>
      <c r="Q2082" s="56"/>
      <c r="R2082" s="56"/>
      <c r="S2082" s="56"/>
      <c r="T2082" s="59" t="s">
        <v>3</v>
      </c>
      <c r="U2082" s="56"/>
      <c r="V2082" s="56"/>
      <c r="W2082" s="60"/>
    </row>
    <row r="2083" spans="6:25" s="47" customFormat="1" ht="10.5" outlineLevel="3" x14ac:dyDescent="0.25">
      <c r="F2083" s="48"/>
      <c r="G2083" s="49"/>
      <c r="H2083" s="50" t="str">
        <f t="shared" si="31"/>
        <v/>
      </c>
      <c r="I2083" s="51" t="s">
        <v>539</v>
      </c>
      <c r="J2083" s="52"/>
      <c r="K2083" s="53"/>
      <c r="L2083" s="54"/>
      <c r="M2083" s="55"/>
      <c r="N2083" s="56"/>
      <c r="O2083" s="57"/>
      <c r="P2083" s="58"/>
      <c r="Q2083" s="56"/>
      <c r="R2083" s="56"/>
      <c r="S2083" s="56"/>
      <c r="T2083" s="59" t="s">
        <v>3</v>
      </c>
      <c r="U2083" s="56"/>
      <c r="V2083" s="56"/>
      <c r="W2083" s="60"/>
    </row>
    <row r="2084" spans="6:25" s="47" customFormat="1" ht="10.5" outlineLevel="3" x14ac:dyDescent="0.25">
      <c r="F2084" s="48"/>
      <c r="G2084" s="49"/>
      <c r="H2084" s="50" t="str">
        <f t="shared" si="31"/>
        <v/>
      </c>
      <c r="I2084" s="51" t="s">
        <v>848</v>
      </c>
      <c r="J2084" s="52"/>
      <c r="K2084" s="53"/>
      <c r="L2084" s="54"/>
      <c r="M2084" s="55">
        <v>260.12</v>
      </c>
      <c r="N2084" s="56"/>
      <c r="O2084" s="57"/>
      <c r="P2084" s="58"/>
      <c r="Q2084" s="56"/>
      <c r="R2084" s="56"/>
      <c r="S2084" s="56"/>
      <c r="T2084" s="59" t="s">
        <v>3</v>
      </c>
      <c r="U2084" s="56"/>
      <c r="V2084" s="56"/>
      <c r="W2084" s="60"/>
    </row>
    <row r="2085" spans="6:25" s="47" customFormat="1" ht="10.5" outlineLevel="3" x14ac:dyDescent="0.25">
      <c r="F2085" s="48"/>
      <c r="G2085" s="49"/>
      <c r="H2085" s="50" t="str">
        <f t="shared" si="31"/>
        <v/>
      </c>
      <c r="I2085" s="51" t="s">
        <v>1155</v>
      </c>
      <c r="J2085" s="52"/>
      <c r="K2085" s="53"/>
      <c r="L2085" s="54"/>
      <c r="M2085" s="55">
        <v>-208.096</v>
      </c>
      <c r="N2085" s="56"/>
      <c r="O2085" s="57"/>
      <c r="P2085" s="58"/>
      <c r="Q2085" s="56"/>
      <c r="R2085" s="56"/>
      <c r="S2085" s="56"/>
      <c r="T2085" s="59" t="s">
        <v>3</v>
      </c>
      <c r="U2085" s="56"/>
      <c r="V2085" s="56"/>
      <c r="W2085" s="60"/>
    </row>
    <row r="2086" spans="6:25" s="38" customFormat="1" ht="12" outlineLevel="2" x14ac:dyDescent="0.3">
      <c r="F2086" s="30">
        <v>321</v>
      </c>
      <c r="G2086" s="31" t="s">
        <v>0</v>
      </c>
      <c r="H2086" s="32" t="s">
        <v>260</v>
      </c>
      <c r="I2086" s="33" t="s">
        <v>1224</v>
      </c>
      <c r="J2086" s="31" t="s">
        <v>9</v>
      </c>
      <c r="K2086" s="34">
        <v>52.024000000000001</v>
      </c>
      <c r="L2086" s="35">
        <v>0</v>
      </c>
      <c r="M2086" s="34">
        <v>52.024000000000001</v>
      </c>
      <c r="N2086" s="36">
        <v>72.400000000000006</v>
      </c>
      <c r="O2086" s="37">
        <f>M2086*N2086</f>
        <v>3766.5376000000006</v>
      </c>
      <c r="P2086" s="37">
        <v>0</v>
      </c>
      <c r="Q2086" s="37">
        <f>M2086*P2086</f>
        <v>0</v>
      </c>
      <c r="R2086" s="37"/>
      <c r="S2086" s="37">
        <f>M2086*R2086</f>
        <v>0</v>
      </c>
      <c r="T2086" s="37">
        <v>21</v>
      </c>
      <c r="U2086" s="37">
        <f>O2086*T2086/100</f>
        <v>790.97289600000022</v>
      </c>
      <c r="V2086" s="37">
        <f>U2086+O2086</f>
        <v>4557.5104960000008</v>
      </c>
      <c r="W2086" s="37"/>
      <c r="X2086" s="37"/>
      <c r="Y2086" s="37">
        <v>1</v>
      </c>
    </row>
    <row r="2087" spans="6:25" s="38" customFormat="1" ht="12" outlineLevel="2" x14ac:dyDescent="0.3">
      <c r="F2087" s="39"/>
      <c r="G2087" s="40"/>
      <c r="H2087" s="191" t="s">
        <v>230</v>
      </c>
      <c r="I2087" s="203"/>
      <c r="J2087" s="203"/>
      <c r="K2087" s="203"/>
      <c r="L2087" s="203"/>
      <c r="M2087" s="203"/>
      <c r="N2087" s="203"/>
      <c r="O2087" s="203"/>
      <c r="P2087" s="42"/>
      <c r="Q2087" s="43"/>
      <c r="R2087" s="42"/>
      <c r="S2087" s="43"/>
      <c r="T2087" s="44"/>
      <c r="U2087" s="44"/>
      <c r="V2087" s="44"/>
      <c r="W2087" s="45"/>
    </row>
    <row r="2088" spans="6:25" s="38" customFormat="1" ht="6" customHeight="1" outlineLevel="2" x14ac:dyDescent="0.3">
      <c r="F2088" s="39"/>
      <c r="G2088" s="40"/>
      <c r="H2088" s="41"/>
      <c r="I2088" s="46"/>
      <c r="J2088" s="46"/>
      <c r="K2088" s="46"/>
      <c r="L2088" s="46"/>
      <c r="M2088" s="46"/>
      <c r="N2088" s="46"/>
      <c r="O2088" s="46"/>
      <c r="P2088" s="42"/>
      <c r="Q2088" s="43"/>
      <c r="R2088" s="42"/>
      <c r="S2088" s="43"/>
      <c r="T2088" s="44"/>
      <c r="U2088" s="44"/>
      <c r="V2088" s="44"/>
      <c r="W2088" s="45"/>
    </row>
    <row r="2089" spans="6:25" s="47" customFormat="1" ht="10.5" outlineLevel="3" x14ac:dyDescent="0.25">
      <c r="F2089" s="48"/>
      <c r="G2089" s="49"/>
      <c r="H2089" s="50" t="str">
        <f t="shared" ref="H2089:H2097" si="32">IF(AND(H2088&lt;&gt;"Výkaz výměr:",I2088=""),"Výkaz výměr:","")</f>
        <v>Výkaz výměr:</v>
      </c>
      <c r="I2089" s="51" t="s">
        <v>878</v>
      </c>
      <c r="J2089" s="52"/>
      <c r="K2089" s="53"/>
      <c r="L2089" s="54"/>
      <c r="M2089" s="55"/>
      <c r="N2089" s="56"/>
      <c r="O2089" s="57"/>
      <c r="P2089" s="58"/>
      <c r="Q2089" s="56"/>
      <c r="R2089" s="56"/>
      <c r="S2089" s="56"/>
      <c r="T2089" s="59" t="s">
        <v>3</v>
      </c>
      <c r="U2089" s="56"/>
      <c r="V2089" s="56"/>
      <c r="W2089" s="60"/>
    </row>
    <row r="2090" spans="6:25" s="47" customFormat="1" ht="10.5" outlineLevel="3" x14ac:dyDescent="0.25">
      <c r="F2090" s="48"/>
      <c r="G2090" s="49"/>
      <c r="H2090" s="50" t="str">
        <f t="shared" si="32"/>
        <v/>
      </c>
      <c r="I2090" s="51" t="s">
        <v>966</v>
      </c>
      <c r="J2090" s="52"/>
      <c r="K2090" s="53"/>
      <c r="L2090" s="54"/>
      <c r="M2090" s="55"/>
      <c r="N2090" s="56"/>
      <c r="O2090" s="57"/>
      <c r="P2090" s="58"/>
      <c r="Q2090" s="56"/>
      <c r="R2090" s="56"/>
      <c r="S2090" s="56"/>
      <c r="T2090" s="59" t="s">
        <v>3</v>
      </c>
      <c r="U2090" s="56"/>
      <c r="V2090" s="56"/>
      <c r="W2090" s="60"/>
    </row>
    <row r="2091" spans="6:25" s="47" customFormat="1" ht="10.5" outlineLevel="3" x14ac:dyDescent="0.25">
      <c r="F2091" s="48"/>
      <c r="G2091" s="49"/>
      <c r="H2091" s="50" t="str">
        <f t="shared" si="32"/>
        <v/>
      </c>
      <c r="I2091" s="51" t="s">
        <v>435</v>
      </c>
      <c r="J2091" s="52"/>
      <c r="K2091" s="53"/>
      <c r="L2091" s="54"/>
      <c r="M2091" s="55"/>
      <c r="N2091" s="56"/>
      <c r="O2091" s="57"/>
      <c r="P2091" s="58"/>
      <c r="Q2091" s="56"/>
      <c r="R2091" s="56"/>
      <c r="S2091" s="56"/>
      <c r="T2091" s="59" t="s">
        <v>3</v>
      </c>
      <c r="U2091" s="56"/>
      <c r="V2091" s="56"/>
      <c r="W2091" s="60"/>
    </row>
    <row r="2092" spans="6:25" s="47" customFormat="1" ht="10.5" outlineLevel="3" x14ac:dyDescent="0.25">
      <c r="F2092" s="48"/>
      <c r="G2092" s="49"/>
      <c r="H2092" s="50" t="str">
        <f t="shared" si="32"/>
        <v/>
      </c>
      <c r="I2092" s="51" t="s">
        <v>527</v>
      </c>
      <c r="J2092" s="52"/>
      <c r="K2092" s="53"/>
      <c r="L2092" s="54"/>
      <c r="M2092" s="55"/>
      <c r="N2092" s="56"/>
      <c r="O2092" s="57"/>
      <c r="P2092" s="58"/>
      <c r="Q2092" s="56"/>
      <c r="R2092" s="56"/>
      <c r="S2092" s="56"/>
      <c r="T2092" s="59" t="s">
        <v>3</v>
      </c>
      <c r="U2092" s="56"/>
      <c r="V2092" s="56"/>
      <c r="W2092" s="60"/>
    </row>
    <row r="2093" spans="6:25" s="47" customFormat="1" ht="10.5" outlineLevel="3" x14ac:dyDescent="0.25">
      <c r="F2093" s="48"/>
      <c r="G2093" s="49"/>
      <c r="H2093" s="50" t="str">
        <f t="shared" si="32"/>
        <v/>
      </c>
      <c r="I2093" s="51" t="s">
        <v>538</v>
      </c>
      <c r="J2093" s="52"/>
      <c r="K2093" s="53"/>
      <c r="L2093" s="54"/>
      <c r="M2093" s="55"/>
      <c r="N2093" s="56"/>
      <c r="O2093" s="57"/>
      <c r="P2093" s="58"/>
      <c r="Q2093" s="56"/>
      <c r="R2093" s="56"/>
      <c r="S2093" s="56"/>
      <c r="T2093" s="59" t="s">
        <v>3</v>
      </c>
      <c r="U2093" s="56"/>
      <c r="V2093" s="56"/>
      <c r="W2093" s="60"/>
    </row>
    <row r="2094" spans="6:25" s="47" customFormat="1" ht="10.5" outlineLevel="3" x14ac:dyDescent="0.25">
      <c r="F2094" s="48"/>
      <c r="G2094" s="49"/>
      <c r="H2094" s="50" t="str">
        <f t="shared" si="32"/>
        <v/>
      </c>
      <c r="I2094" s="51" t="s">
        <v>1037</v>
      </c>
      <c r="J2094" s="52"/>
      <c r="K2094" s="53"/>
      <c r="L2094" s="54"/>
      <c r="M2094" s="55"/>
      <c r="N2094" s="56"/>
      <c r="O2094" s="57"/>
      <c r="P2094" s="58"/>
      <c r="Q2094" s="56"/>
      <c r="R2094" s="56"/>
      <c r="S2094" s="56"/>
      <c r="T2094" s="59" t="s">
        <v>3</v>
      </c>
      <c r="U2094" s="56"/>
      <c r="V2094" s="56"/>
      <c r="W2094" s="60"/>
    </row>
    <row r="2095" spans="6:25" s="47" customFormat="1" ht="10.5" outlineLevel="3" x14ac:dyDescent="0.25">
      <c r="F2095" s="48"/>
      <c r="G2095" s="49"/>
      <c r="H2095" s="50" t="str">
        <f t="shared" si="32"/>
        <v/>
      </c>
      <c r="I2095" s="51" t="s">
        <v>539</v>
      </c>
      <c r="J2095" s="52"/>
      <c r="K2095" s="53"/>
      <c r="L2095" s="54"/>
      <c r="M2095" s="55"/>
      <c r="N2095" s="56"/>
      <c r="O2095" s="57"/>
      <c r="P2095" s="58"/>
      <c r="Q2095" s="56"/>
      <c r="R2095" s="56"/>
      <c r="S2095" s="56"/>
      <c r="T2095" s="59" t="s">
        <v>3</v>
      </c>
      <c r="U2095" s="56"/>
      <c r="V2095" s="56"/>
      <c r="W2095" s="60"/>
    </row>
    <row r="2096" spans="6:25" s="47" customFormat="1" ht="10.5" outlineLevel="3" x14ac:dyDescent="0.25">
      <c r="F2096" s="48"/>
      <c r="G2096" s="49"/>
      <c r="H2096" s="50" t="str">
        <f t="shared" si="32"/>
        <v/>
      </c>
      <c r="I2096" s="51" t="s">
        <v>848</v>
      </c>
      <c r="J2096" s="52"/>
      <c r="K2096" s="53"/>
      <c r="L2096" s="54"/>
      <c r="M2096" s="55">
        <v>260.12</v>
      </c>
      <c r="N2096" s="56"/>
      <c r="O2096" s="57"/>
      <c r="P2096" s="58"/>
      <c r="Q2096" s="56"/>
      <c r="R2096" s="56"/>
      <c r="S2096" s="56"/>
      <c r="T2096" s="59" t="s">
        <v>3</v>
      </c>
      <c r="U2096" s="56"/>
      <c r="V2096" s="56"/>
      <c r="W2096" s="60"/>
    </row>
    <row r="2097" spans="6:25" s="47" customFormat="1" ht="10.5" outlineLevel="3" x14ac:dyDescent="0.25">
      <c r="F2097" s="48"/>
      <c r="G2097" s="49"/>
      <c r="H2097" s="50" t="str">
        <f t="shared" si="32"/>
        <v/>
      </c>
      <c r="I2097" s="51" t="s">
        <v>1155</v>
      </c>
      <c r="J2097" s="52"/>
      <c r="K2097" s="53"/>
      <c r="L2097" s="54"/>
      <c r="M2097" s="55">
        <v>-208.096</v>
      </c>
      <c r="N2097" s="56"/>
      <c r="O2097" s="57"/>
      <c r="P2097" s="58"/>
      <c r="Q2097" s="56"/>
      <c r="R2097" s="56"/>
      <c r="S2097" s="56"/>
      <c r="T2097" s="59" t="s">
        <v>3</v>
      </c>
      <c r="U2097" s="56"/>
      <c r="V2097" s="56"/>
      <c r="W2097" s="60"/>
    </row>
    <row r="2098" spans="6:25" s="38" customFormat="1" ht="12" outlineLevel="2" x14ac:dyDescent="0.3">
      <c r="F2098" s="30">
        <v>322</v>
      </c>
      <c r="G2098" s="31" t="s">
        <v>0</v>
      </c>
      <c r="H2098" s="32" t="s">
        <v>262</v>
      </c>
      <c r="I2098" s="33" t="s">
        <v>1236</v>
      </c>
      <c r="J2098" s="31" t="s">
        <v>9</v>
      </c>
      <c r="K2098" s="34">
        <v>468.21599999999989</v>
      </c>
      <c r="L2098" s="35">
        <v>0</v>
      </c>
      <c r="M2098" s="34">
        <v>468.21599999999989</v>
      </c>
      <c r="N2098" s="36">
        <v>17.2</v>
      </c>
      <c r="O2098" s="37">
        <f>M2098*N2098</f>
        <v>8053.3151999999982</v>
      </c>
      <c r="P2098" s="37">
        <v>0</v>
      </c>
      <c r="Q2098" s="37">
        <f>M2098*P2098</f>
        <v>0</v>
      </c>
      <c r="R2098" s="37"/>
      <c r="S2098" s="37">
        <f>M2098*R2098</f>
        <v>0</v>
      </c>
      <c r="T2098" s="37">
        <v>21</v>
      </c>
      <c r="U2098" s="37">
        <f>O2098*T2098/100</f>
        <v>1691.1961919999997</v>
      </c>
      <c r="V2098" s="37">
        <f>U2098+O2098</f>
        <v>9744.5113919999985</v>
      </c>
      <c r="W2098" s="37" t="s">
        <v>1323</v>
      </c>
      <c r="X2098" s="37"/>
      <c r="Y2098" s="37">
        <v>1</v>
      </c>
    </row>
    <row r="2099" spans="6:25" s="38" customFormat="1" ht="12" outlineLevel="2" x14ac:dyDescent="0.3">
      <c r="F2099" s="39"/>
      <c r="G2099" s="40"/>
      <c r="H2099" s="191" t="s">
        <v>230</v>
      </c>
      <c r="I2099" s="203"/>
      <c r="J2099" s="203"/>
      <c r="K2099" s="203"/>
      <c r="L2099" s="203"/>
      <c r="M2099" s="203"/>
      <c r="N2099" s="203"/>
      <c r="O2099" s="203"/>
      <c r="P2099" s="42"/>
      <c r="Q2099" s="43"/>
      <c r="R2099" s="42"/>
      <c r="S2099" s="43"/>
      <c r="T2099" s="44"/>
      <c r="U2099" s="44"/>
      <c r="V2099" s="44"/>
      <c r="W2099" s="45"/>
    </row>
    <row r="2100" spans="6:25" s="38" customFormat="1" ht="6" customHeight="1" outlineLevel="2" x14ac:dyDescent="0.3">
      <c r="F2100" s="39"/>
      <c r="G2100" s="40"/>
      <c r="H2100" s="41"/>
      <c r="I2100" s="46"/>
      <c r="J2100" s="46"/>
      <c r="K2100" s="46"/>
      <c r="L2100" s="46"/>
      <c r="M2100" s="46"/>
      <c r="N2100" s="46"/>
      <c r="O2100" s="46"/>
      <c r="P2100" s="42"/>
      <c r="Q2100" s="43"/>
      <c r="R2100" s="42"/>
      <c r="S2100" s="43"/>
      <c r="T2100" s="44"/>
      <c r="U2100" s="44"/>
      <c r="V2100" s="44"/>
      <c r="W2100" s="45"/>
    </row>
    <row r="2101" spans="6:25" s="47" customFormat="1" ht="10.5" outlineLevel="3" x14ac:dyDescent="0.25">
      <c r="F2101" s="48"/>
      <c r="G2101" s="49"/>
      <c r="H2101" s="50" t="str">
        <f t="shared" ref="H2101:H2110" si="33">IF(AND(H2100&lt;&gt;"Výkaz výměr:",I2100=""),"Výkaz výměr:","")</f>
        <v>Výkaz výměr:</v>
      </c>
      <c r="I2101" s="51" t="s">
        <v>459</v>
      </c>
      <c r="J2101" s="52"/>
      <c r="K2101" s="53"/>
      <c r="L2101" s="54"/>
      <c r="M2101" s="55"/>
      <c r="N2101" s="56"/>
      <c r="O2101" s="57"/>
      <c r="P2101" s="58"/>
      <c r="Q2101" s="56"/>
      <c r="R2101" s="56"/>
      <c r="S2101" s="56"/>
      <c r="T2101" s="59" t="s">
        <v>3</v>
      </c>
      <c r="U2101" s="56"/>
      <c r="V2101" s="56"/>
      <c r="W2101" s="60"/>
    </row>
    <row r="2102" spans="6:25" s="47" customFormat="1" ht="10.5" outlineLevel="3" x14ac:dyDescent="0.25">
      <c r="F2102" s="48"/>
      <c r="G2102" s="49"/>
      <c r="H2102" s="50" t="str">
        <f t="shared" si="33"/>
        <v/>
      </c>
      <c r="I2102" s="51" t="s">
        <v>1046</v>
      </c>
      <c r="J2102" s="52"/>
      <c r="K2102" s="53"/>
      <c r="L2102" s="54"/>
      <c r="M2102" s="55"/>
      <c r="N2102" s="56"/>
      <c r="O2102" s="57"/>
      <c r="P2102" s="58"/>
      <c r="Q2102" s="56"/>
      <c r="R2102" s="56"/>
      <c r="S2102" s="56"/>
      <c r="T2102" s="59" t="s">
        <v>3</v>
      </c>
      <c r="U2102" s="56"/>
      <c r="V2102" s="56"/>
      <c r="W2102" s="60"/>
    </row>
    <row r="2103" spans="6:25" s="47" customFormat="1" ht="10.5" outlineLevel="3" x14ac:dyDescent="0.25">
      <c r="F2103" s="48"/>
      <c r="G2103" s="49"/>
      <c r="H2103" s="50" t="str">
        <f t="shared" si="33"/>
        <v/>
      </c>
      <c r="I2103" s="51" t="s">
        <v>1029</v>
      </c>
      <c r="J2103" s="52"/>
      <c r="K2103" s="53"/>
      <c r="L2103" s="54"/>
      <c r="M2103" s="55"/>
      <c r="N2103" s="56"/>
      <c r="O2103" s="57"/>
      <c r="P2103" s="58"/>
      <c r="Q2103" s="56"/>
      <c r="R2103" s="56"/>
      <c r="S2103" s="56"/>
      <c r="T2103" s="59" t="s">
        <v>3</v>
      </c>
      <c r="U2103" s="56"/>
      <c r="V2103" s="56"/>
      <c r="W2103" s="60"/>
    </row>
    <row r="2104" spans="6:25" s="47" customFormat="1" ht="10.5" outlineLevel="3" x14ac:dyDescent="0.25">
      <c r="F2104" s="48"/>
      <c r="G2104" s="49"/>
      <c r="H2104" s="50" t="str">
        <f t="shared" si="33"/>
        <v/>
      </c>
      <c r="I2104" s="51" t="s">
        <v>574</v>
      </c>
      <c r="J2104" s="52"/>
      <c r="K2104" s="53"/>
      <c r="L2104" s="54"/>
      <c r="M2104" s="55"/>
      <c r="N2104" s="56"/>
      <c r="O2104" s="57"/>
      <c r="P2104" s="58"/>
      <c r="Q2104" s="56"/>
      <c r="R2104" s="56"/>
      <c r="S2104" s="56"/>
      <c r="T2104" s="59" t="s">
        <v>3</v>
      </c>
      <c r="U2104" s="56"/>
      <c r="V2104" s="56"/>
      <c r="W2104" s="60"/>
    </row>
    <row r="2105" spans="6:25" s="47" customFormat="1" ht="10.5" outlineLevel="3" x14ac:dyDescent="0.25">
      <c r="F2105" s="48"/>
      <c r="G2105" s="49"/>
      <c r="H2105" s="50" t="str">
        <f t="shared" si="33"/>
        <v/>
      </c>
      <c r="I2105" s="51" t="s">
        <v>822</v>
      </c>
      <c r="J2105" s="52"/>
      <c r="K2105" s="53"/>
      <c r="L2105" s="54"/>
      <c r="M2105" s="55"/>
      <c r="N2105" s="56"/>
      <c r="O2105" s="57"/>
      <c r="P2105" s="58"/>
      <c r="Q2105" s="56"/>
      <c r="R2105" s="56"/>
      <c r="S2105" s="56"/>
      <c r="T2105" s="59" t="s">
        <v>3</v>
      </c>
      <c r="U2105" s="56"/>
      <c r="V2105" s="56"/>
      <c r="W2105" s="60"/>
    </row>
    <row r="2106" spans="6:25" s="47" customFormat="1" ht="10.5" outlineLevel="3" x14ac:dyDescent="0.25">
      <c r="F2106" s="48"/>
      <c r="G2106" s="49"/>
      <c r="H2106" s="50" t="str">
        <f t="shared" si="33"/>
        <v/>
      </c>
      <c r="I2106" s="51" t="s">
        <v>924</v>
      </c>
      <c r="J2106" s="52"/>
      <c r="K2106" s="53"/>
      <c r="L2106" s="54"/>
      <c r="M2106" s="55"/>
      <c r="N2106" s="56"/>
      <c r="O2106" s="57"/>
      <c r="P2106" s="58"/>
      <c r="Q2106" s="56"/>
      <c r="R2106" s="56"/>
      <c r="S2106" s="56"/>
      <c r="T2106" s="59" t="s">
        <v>3</v>
      </c>
      <c r="U2106" s="56"/>
      <c r="V2106" s="56"/>
      <c r="W2106" s="60"/>
    </row>
    <row r="2107" spans="6:25" s="47" customFormat="1" ht="10.5" outlineLevel="3" x14ac:dyDescent="0.25">
      <c r="F2107" s="48"/>
      <c r="G2107" s="49"/>
      <c r="H2107" s="50" t="str">
        <f t="shared" si="33"/>
        <v/>
      </c>
      <c r="I2107" s="51" t="s">
        <v>1264</v>
      </c>
      <c r="J2107" s="52"/>
      <c r="K2107" s="53"/>
      <c r="L2107" s="54"/>
      <c r="M2107" s="55"/>
      <c r="N2107" s="56"/>
      <c r="O2107" s="57"/>
      <c r="P2107" s="58"/>
      <c r="Q2107" s="56"/>
      <c r="R2107" s="56"/>
      <c r="S2107" s="56"/>
      <c r="T2107" s="59" t="s">
        <v>3</v>
      </c>
      <c r="U2107" s="56"/>
      <c r="V2107" s="56"/>
      <c r="W2107" s="60"/>
    </row>
    <row r="2108" spans="6:25" s="47" customFormat="1" ht="10.5" outlineLevel="3" x14ac:dyDescent="0.25">
      <c r="F2108" s="48"/>
      <c r="G2108" s="49"/>
      <c r="H2108" s="50" t="str">
        <f t="shared" si="33"/>
        <v/>
      </c>
      <c r="I2108" s="51" t="s">
        <v>916</v>
      </c>
      <c r="J2108" s="52"/>
      <c r="K2108" s="53"/>
      <c r="L2108" s="54"/>
      <c r="M2108" s="55"/>
      <c r="N2108" s="56"/>
      <c r="O2108" s="57"/>
      <c r="P2108" s="58"/>
      <c r="Q2108" s="56"/>
      <c r="R2108" s="56"/>
      <c r="S2108" s="56"/>
      <c r="T2108" s="59" t="s">
        <v>3</v>
      </c>
      <c r="U2108" s="56"/>
      <c r="V2108" s="56"/>
      <c r="W2108" s="60"/>
    </row>
    <row r="2109" spans="6:25" s="47" customFormat="1" ht="10.5" outlineLevel="3" x14ac:dyDescent="0.25">
      <c r="F2109" s="48"/>
      <c r="G2109" s="49"/>
      <c r="H2109" s="50" t="str">
        <f t="shared" si="33"/>
        <v/>
      </c>
      <c r="I2109" s="51" t="s">
        <v>902</v>
      </c>
      <c r="J2109" s="52"/>
      <c r="K2109" s="53"/>
      <c r="L2109" s="54"/>
      <c r="M2109" s="55">
        <v>2341.08</v>
      </c>
      <c r="N2109" s="56"/>
      <c r="O2109" s="57"/>
      <c r="P2109" s="58"/>
      <c r="Q2109" s="56"/>
      <c r="R2109" s="56"/>
      <c r="S2109" s="56"/>
      <c r="T2109" s="59" t="s">
        <v>3</v>
      </c>
      <c r="U2109" s="56"/>
      <c r="V2109" s="56"/>
      <c r="W2109" s="60"/>
    </row>
    <row r="2110" spans="6:25" s="47" customFormat="1" ht="10.5" outlineLevel="3" x14ac:dyDescent="0.25">
      <c r="F2110" s="48"/>
      <c r="G2110" s="49"/>
      <c r="H2110" s="50" t="str">
        <f t="shared" si="33"/>
        <v/>
      </c>
      <c r="I2110" s="51" t="s">
        <v>1175</v>
      </c>
      <c r="J2110" s="52"/>
      <c r="K2110" s="53"/>
      <c r="L2110" s="54"/>
      <c r="M2110" s="55">
        <v>-1872.864</v>
      </c>
      <c r="N2110" s="56"/>
      <c r="O2110" s="57"/>
      <c r="P2110" s="58"/>
      <c r="Q2110" s="56"/>
      <c r="R2110" s="56"/>
      <c r="S2110" s="56"/>
      <c r="T2110" s="59" t="s">
        <v>3</v>
      </c>
      <c r="U2110" s="56"/>
      <c r="V2110" s="56"/>
      <c r="W2110" s="60"/>
    </row>
    <row r="2111" spans="6:25" s="38" customFormat="1" ht="12" outlineLevel="2" x14ac:dyDescent="0.3">
      <c r="F2111" s="30">
        <v>323</v>
      </c>
      <c r="G2111" s="31" t="s">
        <v>0</v>
      </c>
      <c r="H2111" s="32" t="s">
        <v>261</v>
      </c>
      <c r="I2111" s="33" t="s">
        <v>1257</v>
      </c>
      <c r="J2111" s="31" t="s">
        <v>9</v>
      </c>
      <c r="K2111" s="34">
        <v>42.660000000000025</v>
      </c>
      <c r="L2111" s="35">
        <v>0</v>
      </c>
      <c r="M2111" s="34">
        <v>42.660000000000025</v>
      </c>
      <c r="N2111" s="36">
        <v>72.400000000000006</v>
      </c>
      <c r="O2111" s="37">
        <f>M2111*N2111</f>
        <v>3088.5840000000021</v>
      </c>
      <c r="P2111" s="37">
        <v>0</v>
      </c>
      <c r="Q2111" s="37">
        <f>M2111*P2111</f>
        <v>0</v>
      </c>
      <c r="R2111" s="37"/>
      <c r="S2111" s="37">
        <f>M2111*R2111</f>
        <v>0</v>
      </c>
      <c r="T2111" s="37">
        <v>21</v>
      </c>
      <c r="U2111" s="37">
        <f>O2111*T2111/100</f>
        <v>648.60264000000052</v>
      </c>
      <c r="V2111" s="37">
        <f>U2111+O2111</f>
        <v>3737.1866400000026</v>
      </c>
      <c r="W2111" s="37"/>
      <c r="X2111" s="37"/>
      <c r="Y2111" s="37">
        <v>1</v>
      </c>
    </row>
    <row r="2112" spans="6:25" s="38" customFormat="1" ht="12" outlineLevel="2" x14ac:dyDescent="0.3">
      <c r="F2112" s="39"/>
      <c r="G2112" s="40"/>
      <c r="H2112" s="191" t="s">
        <v>230</v>
      </c>
      <c r="I2112" s="203"/>
      <c r="J2112" s="203"/>
      <c r="K2112" s="203"/>
      <c r="L2112" s="203"/>
      <c r="M2112" s="203"/>
      <c r="N2112" s="203"/>
      <c r="O2112" s="203"/>
      <c r="P2112" s="42"/>
      <c r="Q2112" s="43"/>
      <c r="R2112" s="42"/>
      <c r="S2112" s="43"/>
      <c r="T2112" s="44"/>
      <c r="U2112" s="44"/>
      <c r="V2112" s="44"/>
      <c r="W2112" s="45"/>
    </row>
    <row r="2113" spans="6:25" s="38" customFormat="1" ht="6" customHeight="1" outlineLevel="2" x14ac:dyDescent="0.3">
      <c r="F2113" s="39"/>
      <c r="G2113" s="40"/>
      <c r="H2113" s="41"/>
      <c r="I2113" s="46"/>
      <c r="J2113" s="46"/>
      <c r="K2113" s="46"/>
      <c r="L2113" s="46"/>
      <c r="M2113" s="46"/>
      <c r="N2113" s="46"/>
      <c r="O2113" s="46"/>
      <c r="P2113" s="42"/>
      <c r="Q2113" s="43"/>
      <c r="R2113" s="42"/>
      <c r="S2113" s="43"/>
      <c r="T2113" s="44"/>
      <c r="U2113" s="44"/>
      <c r="V2113" s="44"/>
      <c r="W2113" s="45"/>
    </row>
    <row r="2114" spans="6:25" s="47" customFormat="1" ht="10.5" outlineLevel="3" x14ac:dyDescent="0.25">
      <c r="F2114" s="48"/>
      <c r="G2114" s="49"/>
      <c r="H2114" s="50" t="str">
        <f>IF(AND(H2113&lt;&gt;"Výkaz výměr:",I2113=""),"Výkaz výměr:","")</f>
        <v>Výkaz výměr:</v>
      </c>
      <c r="I2114" s="51" t="s">
        <v>1277</v>
      </c>
      <c r="J2114" s="52"/>
      <c r="K2114" s="53"/>
      <c r="L2114" s="54"/>
      <c r="M2114" s="55"/>
      <c r="N2114" s="56"/>
      <c r="O2114" s="57"/>
      <c r="P2114" s="58"/>
      <c r="Q2114" s="56"/>
      <c r="R2114" s="56"/>
      <c r="S2114" s="56"/>
      <c r="T2114" s="59" t="s">
        <v>3</v>
      </c>
      <c r="U2114" s="56"/>
      <c r="V2114" s="56"/>
      <c r="W2114" s="60"/>
    </row>
    <row r="2115" spans="6:25" s="47" customFormat="1" ht="10.5" outlineLevel="3" x14ac:dyDescent="0.25">
      <c r="F2115" s="48"/>
      <c r="G2115" s="49"/>
      <c r="H2115" s="50" t="str">
        <f>IF(AND(H2114&lt;&gt;"Výkaz výměr:",I2114=""),"Výkaz výměr:","")</f>
        <v/>
      </c>
      <c r="I2115" s="51" t="s">
        <v>770</v>
      </c>
      <c r="J2115" s="52"/>
      <c r="K2115" s="53"/>
      <c r="L2115" s="54"/>
      <c r="M2115" s="55">
        <v>213.3</v>
      </c>
      <c r="N2115" s="56"/>
      <c r="O2115" s="57"/>
      <c r="P2115" s="58"/>
      <c r="Q2115" s="56"/>
      <c r="R2115" s="56"/>
      <c r="S2115" s="56"/>
      <c r="T2115" s="59" t="s">
        <v>3</v>
      </c>
      <c r="U2115" s="56"/>
      <c r="V2115" s="56"/>
      <c r="W2115" s="60"/>
    </row>
    <row r="2116" spans="6:25" s="47" customFormat="1" ht="10.5" outlineLevel="3" x14ac:dyDescent="0.25">
      <c r="F2116" s="48"/>
      <c r="G2116" s="49"/>
      <c r="H2116" s="50" t="str">
        <f>IF(AND(H2115&lt;&gt;"Výkaz výměr:",I2115=""),"Výkaz výměr:","")</f>
        <v/>
      </c>
      <c r="I2116" s="51" t="s">
        <v>1150</v>
      </c>
      <c r="J2116" s="52"/>
      <c r="K2116" s="53"/>
      <c r="L2116" s="54"/>
      <c r="M2116" s="55">
        <v>-170.64</v>
      </c>
      <c r="N2116" s="56"/>
      <c r="O2116" s="57"/>
      <c r="P2116" s="58"/>
      <c r="Q2116" s="56"/>
      <c r="R2116" s="56"/>
      <c r="S2116" s="56"/>
      <c r="T2116" s="59" t="s">
        <v>3</v>
      </c>
      <c r="U2116" s="56"/>
      <c r="V2116" s="56"/>
      <c r="W2116" s="60"/>
    </row>
    <row r="2117" spans="6:25" s="38" customFormat="1" ht="12" outlineLevel="2" x14ac:dyDescent="0.3">
      <c r="F2117" s="30">
        <v>324</v>
      </c>
      <c r="G2117" s="31" t="s">
        <v>0</v>
      </c>
      <c r="H2117" s="32" t="s">
        <v>263</v>
      </c>
      <c r="I2117" s="33" t="s">
        <v>1179</v>
      </c>
      <c r="J2117" s="31" t="s">
        <v>9</v>
      </c>
      <c r="K2117" s="34">
        <v>383.94000000000005</v>
      </c>
      <c r="L2117" s="35">
        <v>0</v>
      </c>
      <c r="M2117" s="34">
        <v>383.94000000000005</v>
      </c>
      <c r="N2117" s="36">
        <v>17.2</v>
      </c>
      <c r="O2117" s="37">
        <f>M2117*N2117</f>
        <v>6603.7680000000009</v>
      </c>
      <c r="P2117" s="37">
        <v>0</v>
      </c>
      <c r="Q2117" s="37">
        <f>M2117*P2117</f>
        <v>0</v>
      </c>
      <c r="R2117" s="37"/>
      <c r="S2117" s="37">
        <f>M2117*R2117</f>
        <v>0</v>
      </c>
      <c r="T2117" s="37">
        <v>21</v>
      </c>
      <c r="U2117" s="37">
        <f>O2117*T2117/100</f>
        <v>1386.7912800000004</v>
      </c>
      <c r="V2117" s="37">
        <f>U2117+O2117</f>
        <v>7990.5592800000013</v>
      </c>
      <c r="W2117" s="37"/>
      <c r="X2117" s="37"/>
      <c r="Y2117" s="37">
        <v>1</v>
      </c>
    </row>
    <row r="2118" spans="6:25" s="38" customFormat="1" ht="12" outlineLevel="2" x14ac:dyDescent="0.3">
      <c r="F2118" s="39"/>
      <c r="G2118" s="40"/>
      <c r="H2118" s="191" t="s">
        <v>230</v>
      </c>
      <c r="I2118" s="203"/>
      <c r="J2118" s="203"/>
      <c r="K2118" s="203"/>
      <c r="L2118" s="203"/>
      <c r="M2118" s="203"/>
      <c r="N2118" s="203"/>
      <c r="O2118" s="203"/>
      <c r="P2118" s="42"/>
      <c r="Q2118" s="43"/>
      <c r="R2118" s="42"/>
      <c r="S2118" s="43"/>
      <c r="T2118" s="44"/>
      <c r="U2118" s="44"/>
      <c r="V2118" s="44"/>
      <c r="W2118" s="45"/>
    </row>
    <row r="2119" spans="6:25" s="38" customFormat="1" ht="6" customHeight="1" outlineLevel="2" x14ac:dyDescent="0.3">
      <c r="F2119" s="39"/>
      <c r="G2119" s="40"/>
      <c r="H2119" s="41"/>
      <c r="I2119" s="46"/>
      <c r="J2119" s="46"/>
      <c r="K2119" s="46"/>
      <c r="L2119" s="46"/>
      <c r="M2119" s="46"/>
      <c r="N2119" s="46"/>
      <c r="O2119" s="46"/>
      <c r="P2119" s="42"/>
      <c r="Q2119" s="43"/>
      <c r="R2119" s="42"/>
      <c r="S2119" s="43"/>
      <c r="T2119" s="44"/>
      <c r="U2119" s="44"/>
      <c r="V2119" s="44"/>
      <c r="W2119" s="45"/>
    </row>
    <row r="2120" spans="6:25" s="47" customFormat="1" ht="10.5" outlineLevel="3" x14ac:dyDescent="0.25">
      <c r="F2120" s="48"/>
      <c r="G2120" s="49"/>
      <c r="H2120" s="50" t="str">
        <f>IF(AND(H2119&lt;&gt;"Výkaz výměr:",I2119=""),"Výkaz výměr:","")</f>
        <v>Výkaz výměr:</v>
      </c>
      <c r="I2120" s="51" t="s">
        <v>1288</v>
      </c>
      <c r="J2120" s="52"/>
      <c r="K2120" s="53"/>
      <c r="L2120" s="54"/>
      <c r="M2120" s="55"/>
      <c r="N2120" s="56"/>
      <c r="O2120" s="57"/>
      <c r="P2120" s="58"/>
      <c r="Q2120" s="56"/>
      <c r="R2120" s="56"/>
      <c r="S2120" s="56"/>
      <c r="T2120" s="59" t="s">
        <v>3</v>
      </c>
      <c r="U2120" s="56"/>
      <c r="V2120" s="56"/>
      <c r="W2120" s="60"/>
    </row>
    <row r="2121" spans="6:25" s="47" customFormat="1" ht="10.5" outlineLevel="3" x14ac:dyDescent="0.25">
      <c r="F2121" s="48"/>
      <c r="G2121" s="49"/>
      <c r="H2121" s="50" t="str">
        <f>IF(AND(H2120&lt;&gt;"Výkaz výměr:",I2120=""),"Výkaz výměr:","")</f>
        <v/>
      </c>
      <c r="I2121" s="51" t="s">
        <v>837</v>
      </c>
      <c r="J2121" s="52"/>
      <c r="K2121" s="53"/>
      <c r="L2121" s="54"/>
      <c r="M2121" s="55">
        <v>1919.7</v>
      </c>
      <c r="N2121" s="56"/>
      <c r="O2121" s="57"/>
      <c r="P2121" s="58"/>
      <c r="Q2121" s="56"/>
      <c r="R2121" s="56"/>
      <c r="S2121" s="56"/>
      <c r="T2121" s="59" t="s">
        <v>3</v>
      </c>
      <c r="U2121" s="56"/>
      <c r="V2121" s="56"/>
      <c r="W2121" s="60"/>
    </row>
    <row r="2122" spans="6:25" s="47" customFormat="1" ht="10.5" outlineLevel="3" x14ac:dyDescent="0.25">
      <c r="F2122" s="48"/>
      <c r="G2122" s="49"/>
      <c r="H2122" s="50" t="str">
        <f>IF(AND(H2121&lt;&gt;"Výkaz výměr:",I2121=""),"Výkaz výměr:","")</f>
        <v/>
      </c>
      <c r="I2122" s="51" t="s">
        <v>1174</v>
      </c>
      <c r="J2122" s="52"/>
      <c r="K2122" s="53"/>
      <c r="L2122" s="54"/>
      <c r="M2122" s="55">
        <v>-1535.76</v>
      </c>
      <c r="N2122" s="56"/>
      <c r="O2122" s="57"/>
      <c r="P2122" s="58"/>
      <c r="Q2122" s="56"/>
      <c r="R2122" s="56"/>
      <c r="S2122" s="56"/>
      <c r="T2122" s="59" t="s">
        <v>3</v>
      </c>
      <c r="U2122" s="56"/>
      <c r="V2122" s="56"/>
      <c r="W2122" s="60"/>
    </row>
    <row r="2123" spans="6:25" s="3" customFormat="1" ht="12.75" customHeight="1" outlineLevel="2" x14ac:dyDescent="0.25">
      <c r="F2123" s="9"/>
      <c r="G2123" s="10"/>
      <c r="H2123" s="10"/>
      <c r="I2123" s="11"/>
      <c r="J2123" s="10"/>
      <c r="K2123" s="12"/>
      <c r="L2123" s="13"/>
      <c r="M2123" s="12"/>
      <c r="N2123" s="13"/>
      <c r="O2123" s="14"/>
      <c r="P2123" s="15"/>
      <c r="Q2123" s="13"/>
      <c r="R2123" s="13"/>
      <c r="S2123" s="13"/>
      <c r="T2123" s="16" t="s">
        <v>3</v>
      </c>
      <c r="U2123" s="13"/>
      <c r="V2123" s="13"/>
      <c r="W2123" s="13"/>
    </row>
    <row r="2124" spans="6:25" s="69" customFormat="1" ht="16.5" customHeight="1" outlineLevel="1" x14ac:dyDescent="0.3">
      <c r="F2124" s="70"/>
      <c r="G2124" s="71"/>
      <c r="H2124" s="72"/>
      <c r="I2124" s="72" t="s">
        <v>514</v>
      </c>
      <c r="J2124" s="71"/>
      <c r="K2124" s="73"/>
      <c r="L2124" s="74"/>
      <c r="M2124" s="73"/>
      <c r="N2124" s="74"/>
      <c r="O2124" s="75">
        <f>SUBTOTAL(9,O2125:O2208)</f>
        <v>80691.912200000006</v>
      </c>
      <c r="P2124" s="76"/>
      <c r="Q2124" s="75">
        <f>SUBTOTAL(9,Q2125:Q2208)</f>
        <v>6.2980000000000008E-2</v>
      </c>
      <c r="R2124" s="74"/>
      <c r="S2124" s="75">
        <f>SUBTOTAL(9,S2125:S2208)</f>
        <v>0</v>
      </c>
      <c r="T2124" s="77"/>
      <c r="U2124" s="75">
        <f>SUBTOTAL(9,U2125:U2208)</f>
        <v>16945.301562000001</v>
      </c>
      <c r="V2124" s="75">
        <f>SUBTOTAL(9,V2125:V2208)</f>
        <v>97637.213761999999</v>
      </c>
      <c r="W2124" s="78"/>
      <c r="Y2124" s="75">
        <f>SUBTOTAL(9,Y2125:Y2208)</f>
        <v>14</v>
      </c>
    </row>
    <row r="2125" spans="6:25" s="38" customFormat="1" ht="12" outlineLevel="2" x14ac:dyDescent="0.3">
      <c r="F2125" s="30">
        <v>325</v>
      </c>
      <c r="G2125" s="31" t="s">
        <v>0</v>
      </c>
      <c r="H2125" s="32" t="s">
        <v>272</v>
      </c>
      <c r="I2125" s="33" t="s">
        <v>1007</v>
      </c>
      <c r="J2125" s="31" t="s">
        <v>13</v>
      </c>
      <c r="K2125" s="34">
        <v>109.45</v>
      </c>
      <c r="L2125" s="35">
        <v>0</v>
      </c>
      <c r="M2125" s="34">
        <v>109.45</v>
      </c>
      <c r="N2125" s="36">
        <v>15</v>
      </c>
      <c r="O2125" s="37">
        <f>M2125*N2125</f>
        <v>1641.75</v>
      </c>
      <c r="P2125" s="37">
        <v>0</v>
      </c>
      <c r="Q2125" s="37">
        <f>M2125*P2125</f>
        <v>0</v>
      </c>
      <c r="R2125" s="37"/>
      <c r="S2125" s="37">
        <f>M2125*R2125</f>
        <v>0</v>
      </c>
      <c r="T2125" s="37">
        <v>21</v>
      </c>
      <c r="U2125" s="37">
        <f>O2125*T2125/100</f>
        <v>344.76749999999998</v>
      </c>
      <c r="V2125" s="37">
        <f>U2125+O2125</f>
        <v>1986.5174999999999</v>
      </c>
      <c r="W2125" s="37"/>
      <c r="X2125" s="37"/>
      <c r="Y2125" s="37">
        <v>1</v>
      </c>
    </row>
    <row r="2126" spans="6:25" s="38" customFormat="1" ht="12" outlineLevel="2" x14ac:dyDescent="0.3">
      <c r="F2126" s="39"/>
      <c r="G2126" s="40"/>
      <c r="H2126" s="191" t="s">
        <v>230</v>
      </c>
      <c r="I2126" s="203"/>
      <c r="J2126" s="203"/>
      <c r="K2126" s="203"/>
      <c r="L2126" s="203"/>
      <c r="M2126" s="203"/>
      <c r="N2126" s="203"/>
      <c r="O2126" s="203"/>
      <c r="P2126" s="42"/>
      <c r="Q2126" s="43"/>
      <c r="R2126" s="42"/>
      <c r="S2126" s="43"/>
      <c r="T2126" s="44"/>
      <c r="U2126" s="44"/>
      <c r="V2126" s="44"/>
      <c r="W2126" s="45"/>
    </row>
    <row r="2127" spans="6:25" s="38" customFormat="1" ht="6" customHeight="1" outlineLevel="2" x14ac:dyDescent="0.3">
      <c r="F2127" s="39"/>
      <c r="G2127" s="40"/>
      <c r="H2127" s="41"/>
      <c r="I2127" s="46"/>
      <c r="J2127" s="46"/>
      <c r="K2127" s="46"/>
      <c r="L2127" s="46"/>
      <c r="M2127" s="46"/>
      <c r="N2127" s="46"/>
      <c r="O2127" s="46"/>
      <c r="P2127" s="42"/>
      <c r="Q2127" s="43"/>
      <c r="R2127" s="42"/>
      <c r="S2127" s="43"/>
      <c r="T2127" s="44"/>
      <c r="U2127" s="44"/>
      <c r="V2127" s="44"/>
      <c r="W2127" s="45"/>
    </row>
    <row r="2128" spans="6:25" s="47" customFormat="1" ht="10.5" outlineLevel="3" x14ac:dyDescent="0.25">
      <c r="F2128" s="48"/>
      <c r="G2128" s="49"/>
      <c r="H2128" s="50" t="str">
        <f>IF(AND(H2127&lt;&gt;"Výkaz výměr:",I2127=""),"Výkaz výměr:","")</f>
        <v>Výkaz výměr:</v>
      </c>
      <c r="I2128" s="51" t="s">
        <v>940</v>
      </c>
      <c r="J2128" s="52"/>
      <c r="K2128" s="53"/>
      <c r="L2128" s="54"/>
      <c r="M2128" s="55"/>
      <c r="N2128" s="56"/>
      <c r="O2128" s="57"/>
      <c r="P2128" s="58"/>
      <c r="Q2128" s="56"/>
      <c r="R2128" s="56"/>
      <c r="S2128" s="56"/>
      <c r="T2128" s="59" t="s">
        <v>3</v>
      </c>
      <c r="U2128" s="56"/>
      <c r="V2128" s="56"/>
      <c r="W2128" s="60"/>
    </row>
    <row r="2129" spans="6:25" s="47" customFormat="1" ht="10.5" outlineLevel="3" x14ac:dyDescent="0.25">
      <c r="F2129" s="48"/>
      <c r="G2129" s="49"/>
      <c r="H2129" s="50" t="str">
        <f>IF(AND(H2128&lt;&gt;"Výkaz výměr:",I2128=""),"Výkaz výměr:","")</f>
        <v/>
      </c>
      <c r="I2129" s="51" t="s">
        <v>771</v>
      </c>
      <c r="J2129" s="52"/>
      <c r="K2129" s="53"/>
      <c r="L2129" s="54"/>
      <c r="M2129" s="55">
        <v>218.9</v>
      </c>
      <c r="N2129" s="56"/>
      <c r="O2129" s="57"/>
      <c r="P2129" s="58"/>
      <c r="Q2129" s="56"/>
      <c r="R2129" s="56"/>
      <c r="S2129" s="56"/>
      <c r="T2129" s="59" t="s">
        <v>3</v>
      </c>
      <c r="U2129" s="56"/>
      <c r="V2129" s="56"/>
      <c r="W2129" s="60"/>
    </row>
    <row r="2130" spans="6:25" s="47" customFormat="1" ht="10.5" outlineLevel="3" x14ac:dyDescent="0.25">
      <c r="F2130" s="48"/>
      <c r="G2130" s="49"/>
      <c r="H2130" s="50" t="str">
        <f>IF(AND(H2129&lt;&gt;"Výkaz výměr:",I2129=""),"Výkaz výměr:","")</f>
        <v/>
      </c>
      <c r="I2130" s="51" t="s">
        <v>1143</v>
      </c>
      <c r="J2130" s="52"/>
      <c r="K2130" s="53"/>
      <c r="L2130" s="54"/>
      <c r="M2130" s="55">
        <v>-109.45</v>
      </c>
      <c r="N2130" s="56"/>
      <c r="O2130" s="57"/>
      <c r="P2130" s="58"/>
      <c r="Q2130" s="56"/>
      <c r="R2130" s="56"/>
      <c r="S2130" s="56"/>
      <c r="T2130" s="59" t="s">
        <v>3</v>
      </c>
      <c r="U2130" s="56"/>
      <c r="V2130" s="56"/>
      <c r="W2130" s="60"/>
    </row>
    <row r="2131" spans="6:25" s="38" customFormat="1" ht="12" outlineLevel="2" x14ac:dyDescent="0.3">
      <c r="F2131" s="30">
        <v>326</v>
      </c>
      <c r="G2131" s="31" t="s">
        <v>0</v>
      </c>
      <c r="H2131" s="32" t="s">
        <v>272</v>
      </c>
      <c r="I2131" s="33" t="s">
        <v>1007</v>
      </c>
      <c r="J2131" s="31" t="s">
        <v>13</v>
      </c>
      <c r="K2131" s="34">
        <v>109.45</v>
      </c>
      <c r="L2131" s="35">
        <v>0</v>
      </c>
      <c r="M2131" s="34">
        <v>109.45</v>
      </c>
      <c r="N2131" s="36">
        <v>15</v>
      </c>
      <c r="O2131" s="37">
        <f>M2131*N2131</f>
        <v>1641.75</v>
      </c>
      <c r="P2131" s="37">
        <v>0</v>
      </c>
      <c r="Q2131" s="37">
        <f>M2131*P2131</f>
        <v>0</v>
      </c>
      <c r="R2131" s="37"/>
      <c r="S2131" s="37">
        <f>M2131*R2131</f>
        <v>0</v>
      </c>
      <c r="T2131" s="37">
        <v>21</v>
      </c>
      <c r="U2131" s="37">
        <f>O2131*T2131/100</f>
        <v>344.76749999999998</v>
      </c>
      <c r="V2131" s="37">
        <f>U2131+O2131</f>
        <v>1986.5174999999999</v>
      </c>
      <c r="W2131" s="37"/>
      <c r="X2131" s="37"/>
      <c r="Y2131" s="37">
        <v>1</v>
      </c>
    </row>
    <row r="2132" spans="6:25" s="38" customFormat="1" ht="12" outlineLevel="2" x14ac:dyDescent="0.3">
      <c r="F2132" s="39"/>
      <c r="G2132" s="40"/>
      <c r="H2132" s="191" t="s">
        <v>230</v>
      </c>
      <c r="I2132" s="203"/>
      <c r="J2132" s="203"/>
      <c r="K2132" s="203"/>
      <c r="L2132" s="203"/>
      <c r="M2132" s="203"/>
      <c r="N2132" s="203"/>
      <c r="O2132" s="203"/>
      <c r="P2132" s="42"/>
      <c r="Q2132" s="43"/>
      <c r="R2132" s="42"/>
      <c r="S2132" s="43"/>
      <c r="T2132" s="44"/>
      <c r="U2132" s="44"/>
      <c r="V2132" s="44"/>
      <c r="W2132" s="45"/>
    </row>
    <row r="2133" spans="6:25" s="38" customFormat="1" ht="6" customHeight="1" outlineLevel="2" x14ac:dyDescent="0.3">
      <c r="F2133" s="39"/>
      <c r="G2133" s="40"/>
      <c r="H2133" s="41"/>
      <c r="I2133" s="46"/>
      <c r="J2133" s="46"/>
      <c r="K2133" s="46"/>
      <c r="L2133" s="46"/>
      <c r="M2133" s="46"/>
      <c r="N2133" s="46"/>
      <c r="O2133" s="46"/>
      <c r="P2133" s="42"/>
      <c r="Q2133" s="43"/>
      <c r="R2133" s="42"/>
      <c r="S2133" s="43"/>
      <c r="T2133" s="44"/>
      <c r="U2133" s="44"/>
      <c r="V2133" s="44"/>
      <c r="W2133" s="45"/>
    </row>
    <row r="2134" spans="6:25" s="47" customFormat="1" ht="10.5" outlineLevel="3" x14ac:dyDescent="0.25">
      <c r="F2134" s="48"/>
      <c r="G2134" s="49"/>
      <c r="H2134" s="50" t="str">
        <f>IF(AND(H2133&lt;&gt;"Výkaz výměr:",I2133=""),"Výkaz výměr:","")</f>
        <v>Výkaz výměr:</v>
      </c>
      <c r="I2134" s="51" t="s">
        <v>421</v>
      </c>
      <c r="J2134" s="52"/>
      <c r="K2134" s="53"/>
      <c r="L2134" s="54"/>
      <c r="M2134" s="55"/>
      <c r="N2134" s="56"/>
      <c r="O2134" s="57"/>
      <c r="P2134" s="58"/>
      <c r="Q2134" s="56"/>
      <c r="R2134" s="56"/>
      <c r="S2134" s="56"/>
      <c r="T2134" s="59" t="s">
        <v>3</v>
      </c>
      <c r="U2134" s="56"/>
      <c r="V2134" s="56"/>
      <c r="W2134" s="60"/>
    </row>
    <row r="2135" spans="6:25" s="47" customFormat="1" ht="10.5" outlineLevel="3" x14ac:dyDescent="0.25">
      <c r="F2135" s="48"/>
      <c r="G2135" s="49"/>
      <c r="H2135" s="50" t="str">
        <f>IF(AND(H2134&lt;&gt;"Výkaz výměr:",I2134=""),"Výkaz výměr:","")</f>
        <v/>
      </c>
      <c r="I2135" s="51" t="s">
        <v>771</v>
      </c>
      <c r="J2135" s="52"/>
      <c r="K2135" s="53"/>
      <c r="L2135" s="54"/>
      <c r="M2135" s="55">
        <v>218.9</v>
      </c>
      <c r="N2135" s="56"/>
      <c r="O2135" s="57"/>
      <c r="P2135" s="58"/>
      <c r="Q2135" s="56"/>
      <c r="R2135" s="56"/>
      <c r="S2135" s="56"/>
      <c r="T2135" s="59" t="s">
        <v>3</v>
      </c>
      <c r="U2135" s="56"/>
      <c r="V2135" s="56"/>
      <c r="W2135" s="60"/>
    </row>
    <row r="2136" spans="6:25" s="47" customFormat="1" ht="10.5" outlineLevel="3" x14ac:dyDescent="0.25">
      <c r="F2136" s="48"/>
      <c r="G2136" s="49"/>
      <c r="H2136" s="50" t="str">
        <f>IF(AND(H2135&lt;&gt;"Výkaz výměr:",I2135=""),"Výkaz výměr:","")</f>
        <v/>
      </c>
      <c r="I2136" s="51" t="s">
        <v>1143</v>
      </c>
      <c r="J2136" s="52"/>
      <c r="K2136" s="53"/>
      <c r="L2136" s="54"/>
      <c r="M2136" s="55">
        <v>-109.45</v>
      </c>
      <c r="N2136" s="56"/>
      <c r="O2136" s="57"/>
      <c r="P2136" s="58"/>
      <c r="Q2136" s="56"/>
      <c r="R2136" s="56"/>
      <c r="S2136" s="56"/>
      <c r="T2136" s="59" t="s">
        <v>3</v>
      </c>
      <c r="U2136" s="56"/>
      <c r="V2136" s="56"/>
      <c r="W2136" s="60"/>
    </row>
    <row r="2137" spans="6:25" s="38" customFormat="1" ht="12" outlineLevel="2" x14ac:dyDescent="0.3">
      <c r="F2137" s="30">
        <v>327</v>
      </c>
      <c r="G2137" s="31" t="s">
        <v>0</v>
      </c>
      <c r="H2137" s="32" t="s">
        <v>275</v>
      </c>
      <c r="I2137" s="33" t="s">
        <v>1253</v>
      </c>
      <c r="J2137" s="31" t="s">
        <v>13</v>
      </c>
      <c r="K2137" s="34">
        <v>114.923</v>
      </c>
      <c r="L2137" s="35">
        <v>0</v>
      </c>
      <c r="M2137" s="34">
        <v>114.923</v>
      </c>
      <c r="N2137" s="36">
        <v>21.4</v>
      </c>
      <c r="O2137" s="37">
        <f>M2137*N2137</f>
        <v>2459.3521999999998</v>
      </c>
      <c r="P2137" s="37">
        <v>0</v>
      </c>
      <c r="Q2137" s="37">
        <f>M2137*P2137</f>
        <v>0</v>
      </c>
      <c r="R2137" s="37"/>
      <c r="S2137" s="37">
        <f>M2137*R2137</f>
        <v>0</v>
      </c>
      <c r="T2137" s="37">
        <v>21</v>
      </c>
      <c r="U2137" s="37">
        <f>O2137*T2137/100</f>
        <v>516.46396199999992</v>
      </c>
      <c r="V2137" s="37">
        <f>U2137+O2137</f>
        <v>2975.8161619999996</v>
      </c>
      <c r="W2137" s="37"/>
      <c r="X2137" s="37"/>
      <c r="Y2137" s="37">
        <v>1</v>
      </c>
    </row>
    <row r="2138" spans="6:25" s="38" customFormat="1" ht="12" outlineLevel="2" x14ac:dyDescent="0.3">
      <c r="F2138" s="39"/>
      <c r="G2138" s="40"/>
      <c r="H2138" s="191" t="s">
        <v>230</v>
      </c>
      <c r="I2138" s="203"/>
      <c r="J2138" s="203"/>
      <c r="K2138" s="203"/>
      <c r="L2138" s="203"/>
      <c r="M2138" s="203"/>
      <c r="N2138" s="203"/>
      <c r="O2138" s="203"/>
      <c r="P2138" s="42"/>
      <c r="Q2138" s="43"/>
      <c r="R2138" s="42"/>
      <c r="S2138" s="43"/>
      <c r="T2138" s="44"/>
      <c r="U2138" s="44"/>
      <c r="V2138" s="44"/>
      <c r="W2138" s="45"/>
    </row>
    <row r="2139" spans="6:25" s="38" customFormat="1" ht="6" customHeight="1" outlineLevel="2" x14ac:dyDescent="0.3">
      <c r="F2139" s="39"/>
      <c r="G2139" s="40"/>
      <c r="H2139" s="41"/>
      <c r="I2139" s="46"/>
      <c r="J2139" s="46"/>
      <c r="K2139" s="46"/>
      <c r="L2139" s="46"/>
      <c r="M2139" s="46"/>
      <c r="N2139" s="46"/>
      <c r="O2139" s="46"/>
      <c r="P2139" s="42"/>
      <c r="Q2139" s="43"/>
      <c r="R2139" s="42"/>
      <c r="S2139" s="43"/>
      <c r="T2139" s="44"/>
      <c r="U2139" s="44"/>
      <c r="V2139" s="44"/>
      <c r="W2139" s="45"/>
    </row>
    <row r="2140" spans="6:25" s="47" customFormat="1" ht="10.5" outlineLevel="3" x14ac:dyDescent="0.25">
      <c r="F2140" s="48"/>
      <c r="G2140" s="49"/>
      <c r="H2140" s="50" t="str">
        <f>IF(AND(H2139&lt;&gt;"Výkaz výměr:",I2139=""),"Výkaz výměr:","")</f>
        <v>Výkaz výměr:</v>
      </c>
      <c r="I2140" s="51" t="s">
        <v>442</v>
      </c>
      <c r="J2140" s="52"/>
      <c r="K2140" s="53"/>
      <c r="L2140" s="54"/>
      <c r="M2140" s="55"/>
      <c r="N2140" s="56"/>
      <c r="O2140" s="57"/>
      <c r="P2140" s="58"/>
      <c r="Q2140" s="56"/>
      <c r="R2140" s="56"/>
      <c r="S2140" s="56"/>
      <c r="T2140" s="59" t="s">
        <v>3</v>
      </c>
      <c r="U2140" s="56"/>
      <c r="V2140" s="56"/>
      <c r="W2140" s="60"/>
    </row>
    <row r="2141" spans="6:25" s="47" customFormat="1" ht="10.5" outlineLevel="3" x14ac:dyDescent="0.25">
      <c r="F2141" s="48"/>
      <c r="G2141" s="49"/>
      <c r="H2141" s="50" t="str">
        <f>IF(AND(H2140&lt;&gt;"Výkaz výměr:",I2140=""),"Výkaz výměr:","")</f>
        <v/>
      </c>
      <c r="I2141" s="51" t="s">
        <v>901</v>
      </c>
      <c r="J2141" s="52"/>
      <c r="K2141" s="53"/>
      <c r="L2141" s="54"/>
      <c r="M2141" s="55">
        <v>229.845</v>
      </c>
      <c r="N2141" s="56"/>
      <c r="O2141" s="57"/>
      <c r="P2141" s="58"/>
      <c r="Q2141" s="56"/>
      <c r="R2141" s="56"/>
      <c r="S2141" s="56"/>
      <c r="T2141" s="59" t="s">
        <v>3</v>
      </c>
      <c r="U2141" s="56"/>
      <c r="V2141" s="56"/>
      <c r="W2141" s="60"/>
    </row>
    <row r="2142" spans="6:25" s="47" customFormat="1" ht="10.5" outlineLevel="3" x14ac:dyDescent="0.25">
      <c r="F2142" s="48"/>
      <c r="G2142" s="49"/>
      <c r="H2142" s="50" t="str">
        <f>IF(AND(H2141&lt;&gt;"Výkaz výměr:",I2141=""),"Výkaz výměr:","")</f>
        <v/>
      </c>
      <c r="I2142" s="51" t="s">
        <v>1144</v>
      </c>
      <c r="J2142" s="52"/>
      <c r="K2142" s="53"/>
      <c r="L2142" s="54"/>
      <c r="M2142" s="55">
        <v>-114.922</v>
      </c>
      <c r="N2142" s="56"/>
      <c r="O2142" s="57"/>
      <c r="P2142" s="58"/>
      <c r="Q2142" s="56"/>
      <c r="R2142" s="56"/>
      <c r="S2142" s="56"/>
      <c r="T2142" s="59" t="s">
        <v>3</v>
      </c>
      <c r="U2142" s="56"/>
      <c r="V2142" s="56"/>
      <c r="W2142" s="60"/>
    </row>
    <row r="2143" spans="6:25" s="38" customFormat="1" ht="24" outlineLevel="2" x14ac:dyDescent="0.3">
      <c r="F2143" s="30">
        <v>328</v>
      </c>
      <c r="G2143" s="31" t="s">
        <v>0</v>
      </c>
      <c r="H2143" s="32" t="s">
        <v>273</v>
      </c>
      <c r="I2143" s="33" t="s">
        <v>1374</v>
      </c>
      <c r="J2143" s="31" t="s">
        <v>13</v>
      </c>
      <c r="K2143" s="34">
        <v>131</v>
      </c>
      <c r="L2143" s="35">
        <v>0</v>
      </c>
      <c r="M2143" s="34">
        <v>131</v>
      </c>
      <c r="N2143" s="36">
        <v>74</v>
      </c>
      <c r="O2143" s="37">
        <f>M2143*N2143</f>
        <v>9694</v>
      </c>
      <c r="P2143" s="37">
        <v>3.0000000000000001E-5</v>
      </c>
      <c r="Q2143" s="37">
        <f>M2143*P2143</f>
        <v>3.9300000000000003E-3</v>
      </c>
      <c r="R2143" s="37"/>
      <c r="S2143" s="37">
        <f>M2143*R2143</f>
        <v>0</v>
      </c>
      <c r="T2143" s="37">
        <v>21</v>
      </c>
      <c r="U2143" s="37">
        <f>O2143*T2143/100</f>
        <v>2035.74</v>
      </c>
      <c r="V2143" s="37">
        <f>U2143+O2143</f>
        <v>11729.74</v>
      </c>
      <c r="W2143" s="37"/>
      <c r="X2143" s="37"/>
      <c r="Y2143" s="37">
        <v>1</v>
      </c>
    </row>
    <row r="2144" spans="6:25" s="38" customFormat="1" ht="12" outlineLevel="2" x14ac:dyDescent="0.3">
      <c r="F2144" s="39"/>
      <c r="G2144" s="40"/>
      <c r="H2144" s="191" t="s">
        <v>230</v>
      </c>
      <c r="I2144" s="203"/>
      <c r="J2144" s="203"/>
      <c r="K2144" s="203"/>
      <c r="L2144" s="203"/>
      <c r="M2144" s="203"/>
      <c r="N2144" s="203"/>
      <c r="O2144" s="203"/>
      <c r="P2144" s="42"/>
      <c r="Q2144" s="43"/>
      <c r="R2144" s="42"/>
      <c r="S2144" s="43"/>
      <c r="T2144" s="44"/>
      <c r="U2144" s="44"/>
      <c r="V2144" s="44"/>
      <c r="W2144" s="45"/>
    </row>
    <row r="2145" spans="6:25" s="38" customFormat="1" ht="6" customHeight="1" outlineLevel="2" x14ac:dyDescent="0.3">
      <c r="F2145" s="39"/>
      <c r="G2145" s="40"/>
      <c r="H2145" s="41"/>
      <c r="I2145" s="46"/>
      <c r="J2145" s="46"/>
      <c r="K2145" s="46"/>
      <c r="L2145" s="46"/>
      <c r="M2145" s="46"/>
      <c r="N2145" s="46"/>
      <c r="O2145" s="46"/>
      <c r="P2145" s="42"/>
      <c r="Q2145" s="43"/>
      <c r="R2145" s="42"/>
      <c r="S2145" s="43"/>
      <c r="T2145" s="44"/>
      <c r="U2145" s="44"/>
      <c r="V2145" s="44"/>
      <c r="W2145" s="45"/>
    </row>
    <row r="2146" spans="6:25" s="47" customFormat="1" ht="10.5" outlineLevel="3" x14ac:dyDescent="0.25">
      <c r="F2146" s="48"/>
      <c r="G2146" s="49"/>
      <c r="H2146" s="50" t="str">
        <f>IF(AND(H2145&lt;&gt;"Výkaz výměr:",I2145=""),"Výkaz výměr:","")</f>
        <v>Výkaz výměr:</v>
      </c>
      <c r="I2146" s="51" t="s">
        <v>358</v>
      </c>
      <c r="J2146" s="52"/>
      <c r="K2146" s="53"/>
      <c r="L2146" s="54"/>
      <c r="M2146" s="55"/>
      <c r="N2146" s="56"/>
      <c r="O2146" s="57"/>
      <c r="P2146" s="58"/>
      <c r="Q2146" s="56"/>
      <c r="R2146" s="56"/>
      <c r="S2146" s="56"/>
      <c r="T2146" s="59" t="s">
        <v>3</v>
      </c>
      <c r="U2146" s="56"/>
      <c r="V2146" s="56"/>
      <c r="W2146" s="60"/>
    </row>
    <row r="2147" spans="6:25" s="47" customFormat="1" ht="10.5" outlineLevel="3" x14ac:dyDescent="0.25">
      <c r="F2147" s="48"/>
      <c r="G2147" s="49"/>
      <c r="H2147" s="50" t="str">
        <f>IF(AND(H2146&lt;&gt;"Výkaz výměr:",I2146=""),"Výkaz výměr:","")</f>
        <v/>
      </c>
      <c r="I2147" s="51" t="s">
        <v>643</v>
      </c>
      <c r="J2147" s="52"/>
      <c r="K2147" s="53"/>
      <c r="L2147" s="54"/>
      <c r="M2147" s="55">
        <v>262</v>
      </c>
      <c r="N2147" s="56"/>
      <c r="O2147" s="57"/>
      <c r="P2147" s="58"/>
      <c r="Q2147" s="56"/>
      <c r="R2147" s="56"/>
      <c r="S2147" s="56"/>
      <c r="T2147" s="59" t="s">
        <v>3</v>
      </c>
      <c r="U2147" s="56"/>
      <c r="V2147" s="56"/>
      <c r="W2147" s="60"/>
    </row>
    <row r="2148" spans="6:25" s="47" customFormat="1" ht="10.5" outlineLevel="3" x14ac:dyDescent="0.25">
      <c r="F2148" s="48"/>
      <c r="G2148" s="49"/>
      <c r="H2148" s="50" t="str">
        <f>IF(AND(H2147&lt;&gt;"Výkaz výměr:",I2147=""),"Výkaz výměr:","")</f>
        <v/>
      </c>
      <c r="I2148" s="51" t="s">
        <v>1145</v>
      </c>
      <c r="J2148" s="52"/>
      <c r="K2148" s="53"/>
      <c r="L2148" s="54"/>
      <c r="M2148" s="55">
        <v>-131</v>
      </c>
      <c r="N2148" s="56"/>
      <c r="O2148" s="57"/>
      <c r="P2148" s="58"/>
      <c r="Q2148" s="56"/>
      <c r="R2148" s="56"/>
      <c r="S2148" s="56"/>
      <c r="T2148" s="59" t="s">
        <v>3</v>
      </c>
      <c r="U2148" s="56"/>
      <c r="V2148" s="56"/>
      <c r="W2148" s="60"/>
    </row>
    <row r="2149" spans="6:25" s="38" customFormat="1" ht="12" outlineLevel="2" x14ac:dyDescent="0.3">
      <c r="F2149" s="30">
        <v>329</v>
      </c>
      <c r="G2149" s="31" t="s">
        <v>0</v>
      </c>
      <c r="H2149" s="32" t="s">
        <v>276</v>
      </c>
      <c r="I2149" s="33" t="s">
        <v>1356</v>
      </c>
      <c r="J2149" s="31" t="s">
        <v>13</v>
      </c>
      <c r="K2149" s="34">
        <v>239</v>
      </c>
      <c r="L2149" s="35">
        <v>0</v>
      </c>
      <c r="M2149" s="34">
        <v>239</v>
      </c>
      <c r="N2149" s="36">
        <v>83</v>
      </c>
      <c r="O2149" s="37">
        <f>M2149*N2149</f>
        <v>19837</v>
      </c>
      <c r="P2149" s="37">
        <v>3.0000000000000001E-5</v>
      </c>
      <c r="Q2149" s="37">
        <f>M2149*P2149</f>
        <v>7.1700000000000002E-3</v>
      </c>
      <c r="R2149" s="37"/>
      <c r="S2149" s="37">
        <f>M2149*R2149</f>
        <v>0</v>
      </c>
      <c r="T2149" s="37">
        <v>21</v>
      </c>
      <c r="U2149" s="37">
        <f>O2149*T2149/100</f>
        <v>4165.7700000000004</v>
      </c>
      <c r="V2149" s="37">
        <f>U2149+O2149</f>
        <v>24002.77</v>
      </c>
      <c r="W2149" s="37"/>
      <c r="X2149" s="37"/>
      <c r="Y2149" s="37">
        <v>1</v>
      </c>
    </row>
    <row r="2150" spans="6:25" s="38" customFormat="1" ht="12" outlineLevel="2" x14ac:dyDescent="0.3">
      <c r="F2150" s="39"/>
      <c r="G2150" s="40"/>
      <c r="H2150" s="191" t="s">
        <v>230</v>
      </c>
      <c r="I2150" s="203"/>
      <c r="J2150" s="203"/>
      <c r="K2150" s="203"/>
      <c r="L2150" s="203"/>
      <c r="M2150" s="203"/>
      <c r="N2150" s="203"/>
      <c r="O2150" s="203"/>
      <c r="P2150" s="42"/>
      <c r="Q2150" s="43"/>
      <c r="R2150" s="42"/>
      <c r="S2150" s="43"/>
      <c r="T2150" s="44"/>
      <c r="U2150" s="44"/>
      <c r="V2150" s="44"/>
      <c r="W2150" s="45"/>
    </row>
    <row r="2151" spans="6:25" s="38" customFormat="1" ht="6" customHeight="1" outlineLevel="2" x14ac:dyDescent="0.3">
      <c r="F2151" s="39"/>
      <c r="G2151" s="40"/>
      <c r="H2151" s="41"/>
      <c r="I2151" s="46"/>
      <c r="J2151" s="46"/>
      <c r="K2151" s="46"/>
      <c r="L2151" s="46"/>
      <c r="M2151" s="46"/>
      <c r="N2151" s="46"/>
      <c r="O2151" s="46"/>
      <c r="P2151" s="42"/>
      <c r="Q2151" s="43"/>
      <c r="R2151" s="42"/>
      <c r="S2151" s="43"/>
      <c r="T2151" s="44"/>
      <c r="U2151" s="44"/>
      <c r="V2151" s="44"/>
      <c r="W2151" s="45"/>
    </row>
    <row r="2152" spans="6:25" s="47" customFormat="1" ht="10.5" outlineLevel="3" x14ac:dyDescent="0.25">
      <c r="F2152" s="48"/>
      <c r="G2152" s="49"/>
      <c r="H2152" s="50" t="str">
        <f>IF(AND(H2151&lt;&gt;"Výkaz výměr:",I2151=""),"Výkaz výměr:","")</f>
        <v>Výkaz výměr:</v>
      </c>
      <c r="I2152" s="51" t="s">
        <v>361</v>
      </c>
      <c r="J2152" s="52"/>
      <c r="K2152" s="53"/>
      <c r="L2152" s="54"/>
      <c r="M2152" s="55"/>
      <c r="N2152" s="56"/>
      <c r="O2152" s="57"/>
      <c r="P2152" s="58"/>
      <c r="Q2152" s="56"/>
      <c r="R2152" s="56"/>
      <c r="S2152" s="56"/>
      <c r="T2152" s="59" t="s">
        <v>3</v>
      </c>
      <c r="U2152" s="56"/>
      <c r="V2152" s="56"/>
      <c r="W2152" s="60"/>
    </row>
    <row r="2153" spans="6:25" s="47" customFormat="1" ht="10.5" outlineLevel="3" x14ac:dyDescent="0.25">
      <c r="F2153" s="48"/>
      <c r="G2153" s="49"/>
      <c r="H2153" s="50" t="str">
        <f>IF(AND(H2152&lt;&gt;"Výkaz výměr:",I2152=""),"Výkaz výměr:","")</f>
        <v/>
      </c>
      <c r="I2153" s="51" t="s">
        <v>652</v>
      </c>
      <c r="J2153" s="52"/>
      <c r="K2153" s="53"/>
      <c r="L2153" s="54"/>
      <c r="M2153" s="55">
        <v>478</v>
      </c>
      <c r="N2153" s="56"/>
      <c r="O2153" s="57"/>
      <c r="P2153" s="58"/>
      <c r="Q2153" s="56"/>
      <c r="R2153" s="56"/>
      <c r="S2153" s="56"/>
      <c r="T2153" s="59" t="s">
        <v>3</v>
      </c>
      <c r="U2153" s="56"/>
      <c r="V2153" s="56"/>
      <c r="W2153" s="60"/>
    </row>
    <row r="2154" spans="6:25" s="47" customFormat="1" ht="10.5" outlineLevel="3" x14ac:dyDescent="0.25">
      <c r="F2154" s="48"/>
      <c r="G2154" s="49"/>
      <c r="H2154" s="50" t="str">
        <f>IF(AND(H2153&lt;&gt;"Výkaz výměr:",I2153=""),"Výkaz výměr:","")</f>
        <v/>
      </c>
      <c r="I2154" s="51" t="s">
        <v>1157</v>
      </c>
      <c r="J2154" s="52"/>
      <c r="K2154" s="53"/>
      <c r="L2154" s="54"/>
      <c r="M2154" s="55">
        <v>-239</v>
      </c>
      <c r="N2154" s="56"/>
      <c r="O2154" s="57"/>
      <c r="P2154" s="58"/>
      <c r="Q2154" s="56"/>
      <c r="R2154" s="56"/>
      <c r="S2154" s="56"/>
      <c r="T2154" s="59" t="s">
        <v>3</v>
      </c>
      <c r="U2154" s="56"/>
      <c r="V2154" s="56"/>
      <c r="W2154" s="60"/>
    </row>
    <row r="2155" spans="6:25" s="38" customFormat="1" ht="12" outlineLevel="2" x14ac:dyDescent="0.3">
      <c r="F2155" s="30">
        <v>330</v>
      </c>
      <c r="G2155" s="31" t="s">
        <v>0</v>
      </c>
      <c r="H2155" s="32" t="s">
        <v>270</v>
      </c>
      <c r="I2155" s="33" t="s">
        <v>1104</v>
      </c>
      <c r="J2155" s="31" t="s">
        <v>13</v>
      </c>
      <c r="K2155" s="34">
        <v>131</v>
      </c>
      <c r="L2155" s="35">
        <v>0</v>
      </c>
      <c r="M2155" s="34">
        <v>131</v>
      </c>
      <c r="N2155" s="36">
        <v>39.799999999999997</v>
      </c>
      <c r="O2155" s="37">
        <f>M2155*N2155</f>
        <v>5213.7999999999993</v>
      </c>
      <c r="P2155" s="37">
        <v>0</v>
      </c>
      <c r="Q2155" s="37">
        <f>M2155*P2155</f>
        <v>0</v>
      </c>
      <c r="R2155" s="37"/>
      <c r="S2155" s="37">
        <f>M2155*R2155</f>
        <v>0</v>
      </c>
      <c r="T2155" s="37">
        <v>21</v>
      </c>
      <c r="U2155" s="37">
        <f>O2155*T2155/100</f>
        <v>1094.8979999999999</v>
      </c>
      <c r="V2155" s="37">
        <f>U2155+O2155</f>
        <v>6308.6979999999994</v>
      </c>
      <c r="W2155" s="37"/>
      <c r="X2155" s="37"/>
      <c r="Y2155" s="37">
        <v>1</v>
      </c>
    </row>
    <row r="2156" spans="6:25" s="38" customFormat="1" ht="12" outlineLevel="2" x14ac:dyDescent="0.3">
      <c r="F2156" s="39"/>
      <c r="G2156" s="40"/>
      <c r="H2156" s="191" t="s">
        <v>230</v>
      </c>
      <c r="I2156" s="203"/>
      <c r="J2156" s="203"/>
      <c r="K2156" s="203"/>
      <c r="L2156" s="203"/>
      <c r="M2156" s="203"/>
      <c r="N2156" s="203"/>
      <c r="O2156" s="203"/>
      <c r="P2156" s="42"/>
      <c r="Q2156" s="43"/>
      <c r="R2156" s="42"/>
      <c r="S2156" s="43"/>
      <c r="T2156" s="44"/>
      <c r="U2156" s="44"/>
      <c r="V2156" s="44"/>
      <c r="W2156" s="45"/>
    </row>
    <row r="2157" spans="6:25" s="38" customFormat="1" ht="6" customHeight="1" outlineLevel="2" x14ac:dyDescent="0.3">
      <c r="F2157" s="39"/>
      <c r="G2157" s="40"/>
      <c r="H2157" s="41"/>
      <c r="I2157" s="46"/>
      <c r="J2157" s="46"/>
      <c r="K2157" s="46"/>
      <c r="L2157" s="46"/>
      <c r="M2157" s="46"/>
      <c r="N2157" s="46"/>
      <c r="O2157" s="46"/>
      <c r="P2157" s="42"/>
      <c r="Q2157" s="43"/>
      <c r="R2157" s="42"/>
      <c r="S2157" s="43"/>
      <c r="T2157" s="44"/>
      <c r="U2157" s="44"/>
      <c r="V2157" s="44"/>
      <c r="W2157" s="45"/>
    </row>
    <row r="2158" spans="6:25" s="47" customFormat="1" ht="10.5" outlineLevel="3" x14ac:dyDescent="0.25">
      <c r="F2158" s="48"/>
      <c r="G2158" s="49"/>
      <c r="H2158" s="50" t="str">
        <f>IF(AND(H2157&lt;&gt;"Výkaz výměr:",I2157=""),"Výkaz výměr:","")</f>
        <v>Výkaz výměr:</v>
      </c>
      <c r="I2158" s="51" t="s">
        <v>85</v>
      </c>
      <c r="J2158" s="52"/>
      <c r="K2158" s="53"/>
      <c r="L2158" s="54"/>
      <c r="M2158" s="55"/>
      <c r="N2158" s="56"/>
      <c r="O2158" s="57"/>
      <c r="P2158" s="58"/>
      <c r="Q2158" s="56"/>
      <c r="R2158" s="56"/>
      <c r="S2158" s="56"/>
      <c r="T2158" s="59" t="s">
        <v>3</v>
      </c>
      <c r="U2158" s="56"/>
      <c r="V2158" s="56"/>
      <c r="W2158" s="60"/>
    </row>
    <row r="2159" spans="6:25" s="47" customFormat="1" ht="10.5" outlineLevel="3" x14ac:dyDescent="0.25">
      <c r="F2159" s="48"/>
      <c r="G2159" s="49"/>
      <c r="H2159" s="50" t="str">
        <f>IF(AND(H2158&lt;&gt;"Výkaz výměr:",I2158=""),"Výkaz výměr:","")</f>
        <v/>
      </c>
      <c r="I2159" s="51" t="s">
        <v>643</v>
      </c>
      <c r="J2159" s="52"/>
      <c r="K2159" s="53"/>
      <c r="L2159" s="54"/>
      <c r="M2159" s="55">
        <v>262</v>
      </c>
      <c r="N2159" s="56"/>
      <c r="O2159" s="57"/>
      <c r="P2159" s="58"/>
      <c r="Q2159" s="56"/>
      <c r="R2159" s="56"/>
      <c r="S2159" s="56"/>
      <c r="T2159" s="59" t="s">
        <v>3</v>
      </c>
      <c r="U2159" s="56"/>
      <c r="V2159" s="56"/>
      <c r="W2159" s="60"/>
    </row>
    <row r="2160" spans="6:25" s="47" customFormat="1" ht="10.5" outlineLevel="3" x14ac:dyDescent="0.25">
      <c r="F2160" s="48"/>
      <c r="G2160" s="49"/>
      <c r="H2160" s="50" t="str">
        <f>IF(AND(H2159&lt;&gt;"Výkaz výměr:",I2159=""),"Výkaz výměr:","")</f>
        <v/>
      </c>
      <c r="I2160" s="51" t="s">
        <v>1145</v>
      </c>
      <c r="J2160" s="52"/>
      <c r="K2160" s="53"/>
      <c r="L2160" s="54"/>
      <c r="M2160" s="55">
        <v>-131</v>
      </c>
      <c r="N2160" s="56"/>
      <c r="O2160" s="57"/>
      <c r="P2160" s="58"/>
      <c r="Q2160" s="56"/>
      <c r="R2160" s="56"/>
      <c r="S2160" s="56"/>
      <c r="T2160" s="59" t="s">
        <v>3</v>
      </c>
      <c r="U2160" s="56"/>
      <c r="V2160" s="56"/>
      <c r="W2160" s="60"/>
    </row>
    <row r="2161" spans="6:25" s="38" customFormat="1" ht="12" outlineLevel="2" x14ac:dyDescent="0.3">
      <c r="F2161" s="30">
        <v>331</v>
      </c>
      <c r="G2161" s="31" t="s">
        <v>0</v>
      </c>
      <c r="H2161" s="32" t="s">
        <v>281</v>
      </c>
      <c r="I2161" s="33" t="s">
        <v>619</v>
      </c>
      <c r="J2161" s="31" t="s">
        <v>9</v>
      </c>
      <c r="K2161" s="34">
        <v>92.5</v>
      </c>
      <c r="L2161" s="35">
        <v>0</v>
      </c>
      <c r="M2161" s="34">
        <v>92.5</v>
      </c>
      <c r="N2161" s="36">
        <v>103</v>
      </c>
      <c r="O2161" s="37">
        <f>M2161*N2161</f>
        <v>9527.5</v>
      </c>
      <c r="P2161" s="37">
        <v>0</v>
      </c>
      <c r="Q2161" s="37">
        <f>M2161*P2161</f>
        <v>0</v>
      </c>
      <c r="R2161" s="37"/>
      <c r="S2161" s="37">
        <f>M2161*R2161</f>
        <v>0</v>
      </c>
      <c r="T2161" s="37">
        <v>21</v>
      </c>
      <c r="U2161" s="37">
        <f>O2161*T2161/100</f>
        <v>2000.7750000000001</v>
      </c>
      <c r="V2161" s="37">
        <f>U2161+O2161</f>
        <v>11528.275</v>
      </c>
      <c r="W2161" s="37"/>
      <c r="X2161" s="37"/>
      <c r="Y2161" s="37">
        <v>1</v>
      </c>
    </row>
    <row r="2162" spans="6:25" s="38" customFormat="1" ht="12" outlineLevel="2" x14ac:dyDescent="0.3">
      <c r="F2162" s="39"/>
      <c r="G2162" s="40"/>
      <c r="H2162" s="191" t="s">
        <v>230</v>
      </c>
      <c r="I2162" s="203"/>
      <c r="J2162" s="203"/>
      <c r="K2162" s="203"/>
      <c r="L2162" s="203"/>
      <c r="M2162" s="203"/>
      <c r="N2162" s="203"/>
      <c r="O2162" s="203"/>
      <c r="P2162" s="42"/>
      <c r="Q2162" s="43"/>
      <c r="R2162" s="42"/>
      <c r="S2162" s="43"/>
      <c r="T2162" s="44"/>
      <c r="U2162" s="44"/>
      <c r="V2162" s="44"/>
      <c r="W2162" s="45"/>
    </row>
    <row r="2163" spans="6:25" s="38" customFormat="1" ht="6" customHeight="1" outlineLevel="2" x14ac:dyDescent="0.3">
      <c r="F2163" s="39"/>
      <c r="G2163" s="40"/>
      <c r="H2163" s="41"/>
      <c r="I2163" s="46"/>
      <c r="J2163" s="46"/>
      <c r="K2163" s="46"/>
      <c r="L2163" s="46"/>
      <c r="M2163" s="46"/>
      <c r="N2163" s="46"/>
      <c r="O2163" s="46"/>
      <c r="P2163" s="42"/>
      <c r="Q2163" s="43"/>
      <c r="R2163" s="42"/>
      <c r="S2163" s="43"/>
      <c r="T2163" s="44"/>
      <c r="U2163" s="44"/>
      <c r="V2163" s="44"/>
      <c r="W2163" s="45"/>
    </row>
    <row r="2164" spans="6:25" s="47" customFormat="1" ht="10.5" outlineLevel="3" x14ac:dyDescent="0.25">
      <c r="F2164" s="48"/>
      <c r="G2164" s="49"/>
      <c r="H2164" s="50" t="str">
        <f>IF(AND(H2163&lt;&gt;"Výkaz výměr:",I2163=""),"Výkaz výměr:","")</f>
        <v>Výkaz výměr:</v>
      </c>
      <c r="I2164" s="51" t="s">
        <v>461</v>
      </c>
      <c r="J2164" s="52"/>
      <c r="K2164" s="53"/>
      <c r="L2164" s="54"/>
      <c r="M2164" s="55"/>
      <c r="N2164" s="56"/>
      <c r="O2164" s="57"/>
      <c r="P2164" s="58"/>
      <c r="Q2164" s="56"/>
      <c r="R2164" s="56"/>
      <c r="S2164" s="56"/>
      <c r="T2164" s="59" t="s">
        <v>3</v>
      </c>
      <c r="U2164" s="56"/>
      <c r="V2164" s="56"/>
      <c r="W2164" s="60"/>
    </row>
    <row r="2165" spans="6:25" s="47" customFormat="1" ht="10.5" outlineLevel="3" x14ac:dyDescent="0.25">
      <c r="F2165" s="48"/>
      <c r="G2165" s="49"/>
      <c r="H2165" s="50" t="str">
        <f>IF(AND(H2164&lt;&gt;"Výkaz výměr:",I2164=""),"Výkaz výměr:","")</f>
        <v/>
      </c>
      <c r="I2165" s="51" t="s">
        <v>635</v>
      </c>
      <c r="J2165" s="52"/>
      <c r="K2165" s="53"/>
      <c r="L2165" s="54"/>
      <c r="M2165" s="55">
        <v>185</v>
      </c>
      <c r="N2165" s="56"/>
      <c r="O2165" s="57"/>
      <c r="P2165" s="58"/>
      <c r="Q2165" s="56"/>
      <c r="R2165" s="56"/>
      <c r="S2165" s="56"/>
      <c r="T2165" s="59" t="s">
        <v>3</v>
      </c>
      <c r="U2165" s="56"/>
      <c r="V2165" s="56"/>
      <c r="W2165" s="60"/>
    </row>
    <row r="2166" spans="6:25" s="47" customFormat="1" ht="10.5" outlineLevel="3" x14ac:dyDescent="0.25">
      <c r="F2166" s="48"/>
      <c r="G2166" s="49"/>
      <c r="H2166" s="50" t="str">
        <f>IF(AND(H2165&lt;&gt;"Výkaz výměr:",I2165=""),"Výkaz výměr:","")</f>
        <v/>
      </c>
      <c r="I2166" s="51" t="s">
        <v>1134</v>
      </c>
      <c r="J2166" s="52"/>
      <c r="K2166" s="53"/>
      <c r="L2166" s="54"/>
      <c r="M2166" s="55">
        <v>-92.5</v>
      </c>
      <c r="N2166" s="56"/>
      <c r="O2166" s="57"/>
      <c r="P2166" s="58"/>
      <c r="Q2166" s="56"/>
      <c r="R2166" s="56"/>
      <c r="S2166" s="56"/>
      <c r="T2166" s="59" t="s">
        <v>3</v>
      </c>
      <c r="U2166" s="56"/>
      <c r="V2166" s="56"/>
      <c r="W2166" s="60"/>
    </row>
    <row r="2167" spans="6:25" s="38" customFormat="1" ht="12" outlineLevel="2" x14ac:dyDescent="0.3">
      <c r="F2167" s="30">
        <v>332</v>
      </c>
      <c r="G2167" s="31" t="s">
        <v>0</v>
      </c>
      <c r="H2167" s="32" t="s">
        <v>269</v>
      </c>
      <c r="I2167" s="33" t="s">
        <v>1140</v>
      </c>
      <c r="J2167" s="31" t="s">
        <v>13</v>
      </c>
      <c r="K2167" s="34">
        <v>148</v>
      </c>
      <c r="L2167" s="35">
        <v>0</v>
      </c>
      <c r="M2167" s="34">
        <v>148</v>
      </c>
      <c r="N2167" s="36">
        <v>28.8</v>
      </c>
      <c r="O2167" s="37">
        <f>M2167*N2167</f>
        <v>4262.4000000000005</v>
      </c>
      <c r="P2167" s="37">
        <v>1.2999999999999999E-4</v>
      </c>
      <c r="Q2167" s="37">
        <f>M2167*P2167</f>
        <v>1.9239999999999997E-2</v>
      </c>
      <c r="R2167" s="37"/>
      <c r="S2167" s="37">
        <f>M2167*R2167</f>
        <v>0</v>
      </c>
      <c r="T2167" s="37">
        <v>21</v>
      </c>
      <c r="U2167" s="37">
        <f>O2167*T2167/100</f>
        <v>895.10400000000004</v>
      </c>
      <c r="V2167" s="37">
        <f>U2167+O2167</f>
        <v>5157.5040000000008</v>
      </c>
      <c r="W2167" s="37" t="s">
        <v>1386</v>
      </c>
      <c r="X2167" s="37"/>
      <c r="Y2167" s="37">
        <v>1</v>
      </c>
    </row>
    <row r="2168" spans="6:25" s="38" customFormat="1" ht="12" outlineLevel="2" x14ac:dyDescent="0.3">
      <c r="F2168" s="39"/>
      <c r="G2168" s="40"/>
      <c r="H2168" s="191" t="s">
        <v>230</v>
      </c>
      <c r="I2168" s="203"/>
      <c r="J2168" s="203"/>
      <c r="K2168" s="203"/>
      <c r="L2168" s="203"/>
      <c r="M2168" s="203"/>
      <c r="N2168" s="203"/>
      <c r="O2168" s="203"/>
      <c r="P2168" s="42"/>
      <c r="Q2168" s="43"/>
      <c r="R2168" s="42"/>
      <c r="S2168" s="43"/>
      <c r="T2168" s="44"/>
      <c r="U2168" s="44"/>
      <c r="V2168" s="44"/>
      <c r="W2168" s="45"/>
    </row>
    <row r="2169" spans="6:25" s="38" customFormat="1" ht="6" customHeight="1" outlineLevel="2" x14ac:dyDescent="0.3">
      <c r="F2169" s="39"/>
      <c r="G2169" s="40"/>
      <c r="H2169" s="41"/>
      <c r="I2169" s="46"/>
      <c r="J2169" s="46"/>
      <c r="K2169" s="46"/>
      <c r="L2169" s="46"/>
      <c r="M2169" s="46"/>
      <c r="N2169" s="46"/>
      <c r="O2169" s="46"/>
      <c r="P2169" s="42"/>
      <c r="Q2169" s="43"/>
      <c r="R2169" s="42"/>
      <c r="S2169" s="43"/>
      <c r="T2169" s="44"/>
      <c r="U2169" s="44"/>
      <c r="V2169" s="44"/>
      <c r="W2169" s="45"/>
    </row>
    <row r="2170" spans="6:25" s="47" customFormat="1" ht="10.5" outlineLevel="3" x14ac:dyDescent="0.25">
      <c r="F2170" s="48"/>
      <c r="G2170" s="49"/>
      <c r="H2170" s="50" t="str">
        <f>IF(AND(H2169&lt;&gt;"Výkaz výměr:",I2169=""),"Výkaz výměr:","")</f>
        <v>Výkaz výměr:</v>
      </c>
      <c r="I2170" s="51" t="s">
        <v>357</v>
      </c>
      <c r="J2170" s="52"/>
      <c r="K2170" s="53"/>
      <c r="L2170" s="54"/>
      <c r="M2170" s="55"/>
      <c r="N2170" s="56"/>
      <c r="O2170" s="57"/>
      <c r="P2170" s="58"/>
      <c r="Q2170" s="56"/>
      <c r="R2170" s="56"/>
      <c r="S2170" s="56"/>
      <c r="T2170" s="59" t="s">
        <v>3</v>
      </c>
      <c r="U2170" s="56"/>
      <c r="V2170" s="56"/>
      <c r="W2170" s="60"/>
    </row>
    <row r="2171" spans="6:25" s="47" customFormat="1" ht="10.5" outlineLevel="3" x14ac:dyDescent="0.25">
      <c r="F2171" s="48"/>
      <c r="G2171" s="49"/>
      <c r="H2171" s="50" t="str">
        <f>IF(AND(H2170&lt;&gt;"Výkaz výměr:",I2170=""),"Výkaz výměr:","")</f>
        <v/>
      </c>
      <c r="I2171" s="51" t="s">
        <v>661</v>
      </c>
      <c r="J2171" s="52"/>
      <c r="K2171" s="53"/>
      <c r="L2171" s="54"/>
      <c r="M2171" s="55">
        <v>740</v>
      </c>
      <c r="N2171" s="56"/>
      <c r="O2171" s="57"/>
      <c r="P2171" s="58"/>
      <c r="Q2171" s="56"/>
      <c r="R2171" s="56"/>
      <c r="S2171" s="56"/>
      <c r="T2171" s="59" t="s">
        <v>3</v>
      </c>
      <c r="U2171" s="56"/>
      <c r="V2171" s="56"/>
      <c r="W2171" s="60"/>
    </row>
    <row r="2172" spans="6:25" s="47" customFormat="1" ht="10.5" outlineLevel="3" x14ac:dyDescent="0.25">
      <c r="F2172" s="48"/>
      <c r="G2172" s="49"/>
      <c r="H2172" s="50" t="str">
        <f>IF(AND(H2171&lt;&gt;"Výkaz výměr:",I2171=""),"Výkaz výměr:","")</f>
        <v/>
      </c>
      <c r="I2172" s="51" t="s">
        <v>1166</v>
      </c>
      <c r="J2172" s="52"/>
      <c r="K2172" s="53"/>
      <c r="L2172" s="54"/>
      <c r="M2172" s="55">
        <v>-592</v>
      </c>
      <c r="N2172" s="56"/>
      <c r="O2172" s="57"/>
      <c r="P2172" s="58"/>
      <c r="Q2172" s="56"/>
      <c r="R2172" s="56"/>
      <c r="S2172" s="56"/>
      <c r="T2172" s="59" t="s">
        <v>3</v>
      </c>
      <c r="U2172" s="56"/>
      <c r="V2172" s="56"/>
      <c r="W2172" s="60"/>
    </row>
    <row r="2173" spans="6:25" s="38" customFormat="1" ht="12" outlineLevel="2" x14ac:dyDescent="0.3">
      <c r="F2173" s="30">
        <v>333</v>
      </c>
      <c r="G2173" s="31" t="s">
        <v>0</v>
      </c>
      <c r="H2173" s="32" t="s">
        <v>279</v>
      </c>
      <c r="I2173" s="33" t="s">
        <v>1019</v>
      </c>
      <c r="J2173" s="31" t="s">
        <v>13</v>
      </c>
      <c r="K2173" s="34">
        <v>52.400000000000006</v>
      </c>
      <c r="L2173" s="35">
        <v>0</v>
      </c>
      <c r="M2173" s="34">
        <v>52.400000000000006</v>
      </c>
      <c r="N2173" s="36">
        <v>21</v>
      </c>
      <c r="O2173" s="37">
        <f>M2173*N2173</f>
        <v>1100.4000000000001</v>
      </c>
      <c r="P2173" s="37">
        <v>0</v>
      </c>
      <c r="Q2173" s="37">
        <f>M2173*P2173</f>
        <v>0</v>
      </c>
      <c r="R2173" s="37"/>
      <c r="S2173" s="37">
        <f>M2173*R2173</f>
        <v>0</v>
      </c>
      <c r="T2173" s="37">
        <v>21</v>
      </c>
      <c r="U2173" s="37">
        <f>O2173*T2173/100</f>
        <v>231.084</v>
      </c>
      <c r="V2173" s="37">
        <f>U2173+O2173</f>
        <v>1331.4840000000002</v>
      </c>
      <c r="W2173" s="37"/>
      <c r="X2173" s="37"/>
      <c r="Y2173" s="37">
        <v>1</v>
      </c>
    </row>
    <row r="2174" spans="6:25" s="38" customFormat="1" ht="12" outlineLevel="2" x14ac:dyDescent="0.3">
      <c r="F2174" s="39"/>
      <c r="G2174" s="40"/>
      <c r="H2174" s="191" t="s">
        <v>230</v>
      </c>
      <c r="I2174" s="203"/>
      <c r="J2174" s="203"/>
      <c r="K2174" s="203"/>
      <c r="L2174" s="203"/>
      <c r="M2174" s="203"/>
      <c r="N2174" s="203"/>
      <c r="O2174" s="203"/>
      <c r="P2174" s="42"/>
      <c r="Q2174" s="43"/>
      <c r="R2174" s="42"/>
      <c r="S2174" s="43"/>
      <c r="T2174" s="44"/>
      <c r="U2174" s="44"/>
      <c r="V2174" s="44"/>
      <c r="W2174" s="45"/>
    </row>
    <row r="2175" spans="6:25" s="38" customFormat="1" ht="6" customHeight="1" outlineLevel="2" x14ac:dyDescent="0.3">
      <c r="F2175" s="39"/>
      <c r="G2175" s="40"/>
      <c r="H2175" s="41"/>
      <c r="I2175" s="46"/>
      <c r="J2175" s="46"/>
      <c r="K2175" s="46"/>
      <c r="L2175" s="46"/>
      <c r="M2175" s="46"/>
      <c r="N2175" s="46"/>
      <c r="O2175" s="46"/>
      <c r="P2175" s="42"/>
      <c r="Q2175" s="43"/>
      <c r="R2175" s="42"/>
      <c r="S2175" s="43"/>
      <c r="T2175" s="44"/>
      <c r="U2175" s="44"/>
      <c r="V2175" s="44"/>
      <c r="W2175" s="45"/>
    </row>
    <row r="2176" spans="6:25" s="47" customFormat="1" ht="10.5" outlineLevel="3" x14ac:dyDescent="0.25">
      <c r="F2176" s="48"/>
      <c r="G2176" s="49"/>
      <c r="H2176" s="50" t="str">
        <f>IF(AND(H2175&lt;&gt;"Výkaz výměr:",I2175=""),"Výkaz výměr:","")</f>
        <v>Výkaz výměr:</v>
      </c>
      <c r="I2176" s="51" t="s">
        <v>85</v>
      </c>
      <c r="J2176" s="52"/>
      <c r="K2176" s="53"/>
      <c r="L2176" s="54"/>
      <c r="M2176" s="55"/>
      <c r="N2176" s="56"/>
      <c r="O2176" s="57"/>
      <c r="P2176" s="58"/>
      <c r="Q2176" s="56"/>
      <c r="R2176" s="56"/>
      <c r="S2176" s="56"/>
      <c r="T2176" s="59" t="s">
        <v>3</v>
      </c>
      <c r="U2176" s="56"/>
      <c r="V2176" s="56"/>
      <c r="W2176" s="60"/>
    </row>
    <row r="2177" spans="6:25" s="47" customFormat="1" ht="10.5" outlineLevel="3" x14ac:dyDescent="0.25">
      <c r="F2177" s="48"/>
      <c r="G2177" s="49"/>
      <c r="H2177" s="50" t="str">
        <f>IF(AND(H2176&lt;&gt;"Výkaz výměr:",I2176=""),"Výkaz výměr:","")</f>
        <v/>
      </c>
      <c r="I2177" s="51" t="s">
        <v>643</v>
      </c>
      <c r="J2177" s="52"/>
      <c r="K2177" s="53"/>
      <c r="L2177" s="54"/>
      <c r="M2177" s="55">
        <v>262</v>
      </c>
      <c r="N2177" s="56"/>
      <c r="O2177" s="57"/>
      <c r="P2177" s="58"/>
      <c r="Q2177" s="56"/>
      <c r="R2177" s="56"/>
      <c r="S2177" s="56"/>
      <c r="T2177" s="59" t="s">
        <v>3</v>
      </c>
      <c r="U2177" s="56"/>
      <c r="V2177" s="56"/>
      <c r="W2177" s="60"/>
    </row>
    <row r="2178" spans="6:25" s="47" customFormat="1" ht="10.5" outlineLevel="3" x14ac:dyDescent="0.25">
      <c r="F2178" s="48"/>
      <c r="G2178" s="49"/>
      <c r="H2178" s="50" t="str">
        <f>IF(AND(H2177&lt;&gt;"Výkaz výměr:",I2177=""),"Výkaz výměr:","")</f>
        <v/>
      </c>
      <c r="I2178" s="51" t="s">
        <v>1156</v>
      </c>
      <c r="J2178" s="52"/>
      <c r="K2178" s="53"/>
      <c r="L2178" s="54"/>
      <c r="M2178" s="55">
        <v>-209.6</v>
      </c>
      <c r="N2178" s="56"/>
      <c r="O2178" s="57"/>
      <c r="P2178" s="58"/>
      <c r="Q2178" s="56"/>
      <c r="R2178" s="56"/>
      <c r="S2178" s="56"/>
      <c r="T2178" s="59" t="s">
        <v>3</v>
      </c>
      <c r="U2178" s="56"/>
      <c r="V2178" s="56"/>
      <c r="W2178" s="60"/>
    </row>
    <row r="2179" spans="6:25" s="38" customFormat="1" ht="24" outlineLevel="2" x14ac:dyDescent="0.3">
      <c r="F2179" s="30">
        <v>334</v>
      </c>
      <c r="G2179" s="31" t="s">
        <v>0</v>
      </c>
      <c r="H2179" s="32" t="s">
        <v>274</v>
      </c>
      <c r="I2179" s="33" t="s">
        <v>1375</v>
      </c>
      <c r="J2179" s="31" t="s">
        <v>13</v>
      </c>
      <c r="K2179" s="34">
        <v>148</v>
      </c>
      <c r="L2179" s="35">
        <v>0</v>
      </c>
      <c r="M2179" s="34">
        <v>148</v>
      </c>
      <c r="N2179" s="36">
        <v>99</v>
      </c>
      <c r="O2179" s="37">
        <f>M2179*N2179</f>
        <v>14652</v>
      </c>
      <c r="P2179" s="37">
        <v>3.0000000000000001E-5</v>
      </c>
      <c r="Q2179" s="37">
        <f>M2179*P2179</f>
        <v>4.4400000000000004E-3</v>
      </c>
      <c r="R2179" s="37"/>
      <c r="S2179" s="37">
        <f>M2179*R2179</f>
        <v>0</v>
      </c>
      <c r="T2179" s="37">
        <v>21</v>
      </c>
      <c r="U2179" s="37">
        <f>O2179*T2179/100</f>
        <v>3076.92</v>
      </c>
      <c r="V2179" s="37">
        <f>U2179+O2179</f>
        <v>17728.919999999998</v>
      </c>
      <c r="W2179" s="37"/>
      <c r="X2179" s="37"/>
      <c r="Y2179" s="37">
        <v>1</v>
      </c>
    </row>
    <row r="2180" spans="6:25" s="38" customFormat="1" ht="12" outlineLevel="2" x14ac:dyDescent="0.3">
      <c r="F2180" s="39"/>
      <c r="G2180" s="40"/>
      <c r="H2180" s="191" t="s">
        <v>230</v>
      </c>
      <c r="I2180" s="203"/>
      <c r="J2180" s="203"/>
      <c r="K2180" s="203"/>
      <c r="L2180" s="203"/>
      <c r="M2180" s="203"/>
      <c r="N2180" s="203"/>
      <c r="O2180" s="203"/>
      <c r="P2180" s="42"/>
      <c r="Q2180" s="43"/>
      <c r="R2180" s="42"/>
      <c r="S2180" s="43"/>
      <c r="T2180" s="44"/>
      <c r="U2180" s="44"/>
      <c r="V2180" s="44"/>
      <c r="W2180" s="45"/>
    </row>
    <row r="2181" spans="6:25" s="38" customFormat="1" ht="6" customHeight="1" outlineLevel="2" x14ac:dyDescent="0.3">
      <c r="F2181" s="39"/>
      <c r="G2181" s="40"/>
      <c r="H2181" s="41"/>
      <c r="I2181" s="46"/>
      <c r="J2181" s="46"/>
      <c r="K2181" s="46"/>
      <c r="L2181" s="46"/>
      <c r="M2181" s="46"/>
      <c r="N2181" s="46"/>
      <c r="O2181" s="46"/>
      <c r="P2181" s="42"/>
      <c r="Q2181" s="43"/>
      <c r="R2181" s="42"/>
      <c r="S2181" s="43"/>
      <c r="T2181" s="44"/>
      <c r="U2181" s="44"/>
      <c r="V2181" s="44"/>
      <c r="W2181" s="45"/>
    </row>
    <row r="2182" spans="6:25" s="47" customFormat="1" ht="10.5" outlineLevel="3" x14ac:dyDescent="0.25">
      <c r="F2182" s="48"/>
      <c r="G2182" s="49"/>
      <c r="H2182" s="50" t="str">
        <f>IF(AND(H2181&lt;&gt;"Výkaz výměr:",I2181=""),"Výkaz výměr:","")</f>
        <v>Výkaz výměr:</v>
      </c>
      <c r="I2182" s="51" t="s">
        <v>478</v>
      </c>
      <c r="J2182" s="52"/>
      <c r="K2182" s="53"/>
      <c r="L2182" s="54"/>
      <c r="M2182" s="55"/>
      <c r="N2182" s="56"/>
      <c r="O2182" s="57"/>
      <c r="P2182" s="58"/>
      <c r="Q2182" s="56"/>
      <c r="R2182" s="56"/>
      <c r="S2182" s="56"/>
      <c r="T2182" s="59" t="s">
        <v>3</v>
      </c>
      <c r="U2182" s="56"/>
      <c r="V2182" s="56"/>
      <c r="W2182" s="60"/>
    </row>
    <row r="2183" spans="6:25" s="47" customFormat="1" ht="10.5" outlineLevel="3" x14ac:dyDescent="0.25">
      <c r="F2183" s="48"/>
      <c r="G2183" s="49"/>
      <c r="H2183" s="50" t="str">
        <f>IF(AND(H2182&lt;&gt;"Výkaz výměr:",I2182=""),"Výkaz výměr:","")</f>
        <v/>
      </c>
      <c r="I2183" s="51" t="s">
        <v>512</v>
      </c>
      <c r="J2183" s="52"/>
      <c r="K2183" s="53"/>
      <c r="L2183" s="54"/>
      <c r="M2183" s="55"/>
      <c r="N2183" s="56"/>
      <c r="O2183" s="57"/>
      <c r="P2183" s="58"/>
      <c r="Q2183" s="56"/>
      <c r="R2183" s="56"/>
      <c r="S2183" s="56"/>
      <c r="T2183" s="59" t="s">
        <v>3</v>
      </c>
      <c r="U2183" s="56"/>
      <c r="V2183" s="56"/>
      <c r="W2183" s="60"/>
    </row>
    <row r="2184" spans="6:25" s="47" customFormat="1" ht="10.5" outlineLevel="3" x14ac:dyDescent="0.25">
      <c r="F2184" s="48"/>
      <c r="G2184" s="49"/>
      <c r="H2184" s="50" t="str">
        <f>IF(AND(H2183&lt;&gt;"Výkaz výměr:",I2183=""),"Výkaz výměr:","")</f>
        <v/>
      </c>
      <c r="I2184" s="51" t="s">
        <v>661</v>
      </c>
      <c r="J2184" s="52"/>
      <c r="K2184" s="53"/>
      <c r="L2184" s="54"/>
      <c r="M2184" s="55">
        <v>740</v>
      </c>
      <c r="N2184" s="56"/>
      <c r="O2184" s="57"/>
      <c r="P2184" s="58"/>
      <c r="Q2184" s="56"/>
      <c r="R2184" s="56"/>
      <c r="S2184" s="56"/>
      <c r="T2184" s="59" t="s">
        <v>3</v>
      </c>
      <c r="U2184" s="56"/>
      <c r="V2184" s="56"/>
      <c r="W2184" s="60"/>
    </row>
    <row r="2185" spans="6:25" s="47" customFormat="1" ht="10.5" outlineLevel="3" x14ac:dyDescent="0.25">
      <c r="F2185" s="48"/>
      <c r="G2185" s="49"/>
      <c r="H2185" s="50" t="str">
        <f>IF(AND(H2184&lt;&gt;"Výkaz výměr:",I2184=""),"Výkaz výměr:","")</f>
        <v/>
      </c>
      <c r="I2185" s="51" t="s">
        <v>1166</v>
      </c>
      <c r="J2185" s="52"/>
      <c r="K2185" s="53"/>
      <c r="L2185" s="54"/>
      <c r="M2185" s="55">
        <v>-592</v>
      </c>
      <c r="N2185" s="56"/>
      <c r="O2185" s="57"/>
      <c r="P2185" s="58"/>
      <c r="Q2185" s="56"/>
      <c r="R2185" s="56"/>
      <c r="S2185" s="56"/>
      <c r="T2185" s="59" t="s">
        <v>3</v>
      </c>
      <c r="U2185" s="56"/>
      <c r="V2185" s="56"/>
      <c r="W2185" s="60"/>
    </row>
    <row r="2186" spans="6:25" s="38" customFormat="1" ht="12" outlineLevel="2" x14ac:dyDescent="0.3">
      <c r="F2186" s="30">
        <v>335</v>
      </c>
      <c r="G2186" s="31" t="s">
        <v>0</v>
      </c>
      <c r="H2186" s="32" t="s">
        <v>271</v>
      </c>
      <c r="I2186" s="33" t="s">
        <v>1191</v>
      </c>
      <c r="J2186" s="31" t="s">
        <v>13</v>
      </c>
      <c r="K2186" s="34">
        <v>95.600000000000023</v>
      </c>
      <c r="L2186" s="35">
        <v>0</v>
      </c>
      <c r="M2186" s="34">
        <v>95.600000000000023</v>
      </c>
      <c r="N2186" s="36">
        <v>62.5</v>
      </c>
      <c r="O2186" s="37">
        <f>M2186*N2186</f>
        <v>5975.0000000000018</v>
      </c>
      <c r="P2186" s="37">
        <v>0</v>
      </c>
      <c r="Q2186" s="37">
        <f>M2186*P2186</f>
        <v>0</v>
      </c>
      <c r="R2186" s="37"/>
      <c r="S2186" s="37">
        <f>M2186*R2186</f>
        <v>0</v>
      </c>
      <c r="T2186" s="37">
        <v>21</v>
      </c>
      <c r="U2186" s="37">
        <f>O2186*T2186/100</f>
        <v>1254.7500000000005</v>
      </c>
      <c r="V2186" s="37">
        <f>U2186+O2186</f>
        <v>7229.7500000000018</v>
      </c>
      <c r="W2186" s="37"/>
      <c r="X2186" s="37"/>
      <c r="Y2186" s="37">
        <v>1</v>
      </c>
    </row>
    <row r="2187" spans="6:25" s="38" customFormat="1" ht="12" outlineLevel="2" x14ac:dyDescent="0.3">
      <c r="F2187" s="39"/>
      <c r="G2187" s="40"/>
      <c r="H2187" s="191" t="s">
        <v>230</v>
      </c>
      <c r="I2187" s="203"/>
      <c r="J2187" s="203"/>
      <c r="K2187" s="203"/>
      <c r="L2187" s="203"/>
      <c r="M2187" s="203"/>
      <c r="N2187" s="203"/>
      <c r="O2187" s="203"/>
      <c r="P2187" s="42"/>
      <c r="Q2187" s="43"/>
      <c r="R2187" s="42"/>
      <c r="S2187" s="43"/>
      <c r="T2187" s="44"/>
      <c r="U2187" s="44"/>
      <c r="V2187" s="44"/>
      <c r="W2187" s="45"/>
    </row>
    <row r="2188" spans="6:25" s="38" customFormat="1" ht="6" customHeight="1" outlineLevel="2" x14ac:dyDescent="0.3">
      <c r="F2188" s="39"/>
      <c r="G2188" s="40"/>
      <c r="H2188" s="41"/>
      <c r="I2188" s="46"/>
      <c r="J2188" s="46"/>
      <c r="K2188" s="46"/>
      <c r="L2188" s="46"/>
      <c r="M2188" s="46"/>
      <c r="N2188" s="46"/>
      <c r="O2188" s="46"/>
      <c r="P2188" s="42"/>
      <c r="Q2188" s="43"/>
      <c r="R2188" s="42"/>
      <c r="S2188" s="43"/>
      <c r="T2188" s="44"/>
      <c r="U2188" s="44"/>
      <c r="V2188" s="44"/>
      <c r="W2188" s="45"/>
    </row>
    <row r="2189" spans="6:25" s="47" customFormat="1" ht="10.5" outlineLevel="3" x14ac:dyDescent="0.25">
      <c r="F2189" s="48"/>
      <c r="G2189" s="49"/>
      <c r="H2189" s="50" t="str">
        <f>IF(AND(H2188&lt;&gt;"Výkaz výměr:",I2188=""),"Výkaz výměr:","")</f>
        <v>Výkaz výměr:</v>
      </c>
      <c r="I2189" s="51" t="s">
        <v>89</v>
      </c>
      <c r="J2189" s="52"/>
      <c r="K2189" s="53"/>
      <c r="L2189" s="54"/>
      <c r="M2189" s="55"/>
      <c r="N2189" s="56"/>
      <c r="O2189" s="57"/>
      <c r="P2189" s="58"/>
      <c r="Q2189" s="56"/>
      <c r="R2189" s="56"/>
      <c r="S2189" s="56"/>
      <c r="T2189" s="59" t="s">
        <v>3</v>
      </c>
      <c r="U2189" s="56"/>
      <c r="V2189" s="56"/>
      <c r="W2189" s="60"/>
    </row>
    <row r="2190" spans="6:25" s="47" customFormat="1" ht="10.5" outlineLevel="3" x14ac:dyDescent="0.25">
      <c r="F2190" s="48"/>
      <c r="G2190" s="49"/>
      <c r="H2190" s="50" t="str">
        <f>IF(AND(H2189&lt;&gt;"Výkaz výměr:",I2189=""),"Výkaz výměr:","")</f>
        <v/>
      </c>
      <c r="I2190" s="51" t="s">
        <v>652</v>
      </c>
      <c r="J2190" s="52"/>
      <c r="K2190" s="53"/>
      <c r="L2190" s="54"/>
      <c r="M2190" s="55">
        <v>478</v>
      </c>
      <c r="N2190" s="56"/>
      <c r="O2190" s="57"/>
      <c r="P2190" s="58"/>
      <c r="Q2190" s="56"/>
      <c r="R2190" s="56"/>
      <c r="S2190" s="56"/>
      <c r="T2190" s="59" t="s">
        <v>3</v>
      </c>
      <c r="U2190" s="56"/>
      <c r="V2190" s="56"/>
      <c r="W2190" s="60"/>
    </row>
    <row r="2191" spans="6:25" s="47" customFormat="1" ht="10.5" outlineLevel="3" x14ac:dyDescent="0.25">
      <c r="F2191" s="48"/>
      <c r="G2191" s="49"/>
      <c r="H2191" s="50" t="str">
        <f>IF(AND(H2190&lt;&gt;"Výkaz výměr:",I2190=""),"Výkaz výměr:","")</f>
        <v/>
      </c>
      <c r="I2191" s="51" t="s">
        <v>1158</v>
      </c>
      <c r="J2191" s="52"/>
      <c r="K2191" s="53"/>
      <c r="L2191" s="54"/>
      <c r="M2191" s="55">
        <v>-382.4</v>
      </c>
      <c r="N2191" s="56"/>
      <c r="O2191" s="57"/>
      <c r="P2191" s="58"/>
      <c r="Q2191" s="56"/>
      <c r="R2191" s="56"/>
      <c r="S2191" s="56"/>
      <c r="T2191" s="59" t="s">
        <v>3</v>
      </c>
      <c r="U2191" s="56"/>
      <c r="V2191" s="56"/>
      <c r="W2191" s="60"/>
    </row>
    <row r="2192" spans="6:25" s="38" customFormat="1" ht="12" outlineLevel="2" x14ac:dyDescent="0.3">
      <c r="F2192" s="30">
        <v>336</v>
      </c>
      <c r="G2192" s="31" t="s">
        <v>0</v>
      </c>
      <c r="H2192" s="32" t="s">
        <v>280</v>
      </c>
      <c r="I2192" s="33" t="s">
        <v>677</v>
      </c>
      <c r="J2192" s="31" t="s">
        <v>13</v>
      </c>
      <c r="K2192" s="34">
        <v>95.600000000000023</v>
      </c>
      <c r="L2192" s="35">
        <v>0</v>
      </c>
      <c r="M2192" s="34">
        <v>95.600000000000023</v>
      </c>
      <c r="N2192" s="36">
        <v>29.1</v>
      </c>
      <c r="O2192" s="37">
        <f>M2192*N2192</f>
        <v>2781.9600000000009</v>
      </c>
      <c r="P2192" s="37">
        <v>0</v>
      </c>
      <c r="Q2192" s="37">
        <f>M2192*P2192</f>
        <v>0</v>
      </c>
      <c r="R2192" s="37"/>
      <c r="S2192" s="37">
        <f>M2192*R2192</f>
        <v>0</v>
      </c>
      <c r="T2192" s="37">
        <v>21</v>
      </c>
      <c r="U2192" s="37">
        <f>O2192*T2192/100</f>
        <v>584.2116000000002</v>
      </c>
      <c r="V2192" s="37">
        <f>U2192+O2192</f>
        <v>3366.171600000001</v>
      </c>
      <c r="W2192" s="37"/>
      <c r="X2192" s="37"/>
      <c r="Y2192" s="37">
        <v>1</v>
      </c>
    </row>
    <row r="2193" spans="6:25" s="38" customFormat="1" ht="12" outlineLevel="2" x14ac:dyDescent="0.3">
      <c r="F2193" s="39"/>
      <c r="G2193" s="40"/>
      <c r="H2193" s="191" t="s">
        <v>230</v>
      </c>
      <c r="I2193" s="203"/>
      <c r="J2193" s="203"/>
      <c r="K2193" s="203"/>
      <c r="L2193" s="203"/>
      <c r="M2193" s="203"/>
      <c r="N2193" s="203"/>
      <c r="O2193" s="203"/>
      <c r="P2193" s="42"/>
      <c r="Q2193" s="43"/>
      <c r="R2193" s="42"/>
      <c r="S2193" s="43"/>
      <c r="T2193" s="44"/>
      <c r="U2193" s="44"/>
      <c r="V2193" s="44"/>
      <c r="W2193" s="45"/>
    </row>
    <row r="2194" spans="6:25" s="38" customFormat="1" ht="6" customHeight="1" outlineLevel="2" x14ac:dyDescent="0.3">
      <c r="F2194" s="39"/>
      <c r="G2194" s="40"/>
      <c r="H2194" s="41"/>
      <c r="I2194" s="46"/>
      <c r="J2194" s="46"/>
      <c r="K2194" s="46"/>
      <c r="L2194" s="46"/>
      <c r="M2194" s="46"/>
      <c r="N2194" s="46"/>
      <c r="O2194" s="46"/>
      <c r="P2194" s="42"/>
      <c r="Q2194" s="43"/>
      <c r="R2194" s="42"/>
      <c r="S2194" s="43"/>
      <c r="T2194" s="44"/>
      <c r="U2194" s="44"/>
      <c r="V2194" s="44"/>
      <c r="W2194" s="45"/>
    </row>
    <row r="2195" spans="6:25" s="47" customFormat="1" ht="10.5" outlineLevel="3" x14ac:dyDescent="0.25">
      <c r="F2195" s="48"/>
      <c r="G2195" s="49"/>
      <c r="H2195" s="50" t="str">
        <f>IF(AND(H2194&lt;&gt;"Výkaz výměr:",I2194=""),"Výkaz výměr:","")</f>
        <v>Výkaz výměr:</v>
      </c>
      <c r="I2195" s="51" t="s">
        <v>89</v>
      </c>
      <c r="J2195" s="52"/>
      <c r="K2195" s="53"/>
      <c r="L2195" s="54"/>
      <c r="M2195" s="55"/>
      <c r="N2195" s="56"/>
      <c r="O2195" s="57"/>
      <c r="P2195" s="58"/>
      <c r="Q2195" s="56"/>
      <c r="R2195" s="56"/>
      <c r="S2195" s="56"/>
      <c r="T2195" s="59" t="s">
        <v>3</v>
      </c>
      <c r="U2195" s="56"/>
      <c r="V2195" s="56"/>
      <c r="W2195" s="60"/>
    </row>
    <row r="2196" spans="6:25" s="47" customFormat="1" ht="10.5" outlineLevel="3" x14ac:dyDescent="0.25">
      <c r="F2196" s="48"/>
      <c r="G2196" s="49"/>
      <c r="H2196" s="50" t="str">
        <f>IF(AND(H2195&lt;&gt;"Výkaz výměr:",I2195=""),"Výkaz výměr:","")</f>
        <v/>
      </c>
      <c r="I2196" s="51" t="s">
        <v>652</v>
      </c>
      <c r="J2196" s="52"/>
      <c r="K2196" s="53"/>
      <c r="L2196" s="54"/>
      <c r="M2196" s="55">
        <v>478</v>
      </c>
      <c r="N2196" s="56"/>
      <c r="O2196" s="57"/>
      <c r="P2196" s="58"/>
      <c r="Q2196" s="56"/>
      <c r="R2196" s="56"/>
      <c r="S2196" s="56"/>
      <c r="T2196" s="59" t="s">
        <v>3</v>
      </c>
      <c r="U2196" s="56"/>
      <c r="V2196" s="56"/>
      <c r="W2196" s="60"/>
    </row>
    <row r="2197" spans="6:25" s="47" customFormat="1" ht="10.5" outlineLevel="3" x14ac:dyDescent="0.25">
      <c r="F2197" s="48"/>
      <c r="G2197" s="49"/>
      <c r="H2197" s="50" t="str">
        <f>IF(AND(H2196&lt;&gt;"Výkaz výměr:",I2196=""),"Výkaz výměr:","")</f>
        <v/>
      </c>
      <c r="I2197" s="51" t="s">
        <v>1158</v>
      </c>
      <c r="J2197" s="52"/>
      <c r="K2197" s="53"/>
      <c r="L2197" s="54"/>
      <c r="M2197" s="55">
        <v>-382.4</v>
      </c>
      <c r="N2197" s="56"/>
      <c r="O2197" s="57"/>
      <c r="P2197" s="58"/>
      <c r="Q2197" s="56"/>
      <c r="R2197" s="56"/>
      <c r="S2197" s="56"/>
      <c r="T2197" s="59" t="s">
        <v>3</v>
      </c>
      <c r="U2197" s="56"/>
      <c r="V2197" s="56"/>
      <c r="W2197" s="60"/>
    </row>
    <row r="2198" spans="6:25" s="38" customFormat="1" ht="12" outlineLevel="2" x14ac:dyDescent="0.3">
      <c r="F2198" s="30">
        <v>337</v>
      </c>
      <c r="G2198" s="31" t="s">
        <v>0</v>
      </c>
      <c r="H2198" s="32" t="s">
        <v>277</v>
      </c>
      <c r="I2198" s="33" t="s">
        <v>1004</v>
      </c>
      <c r="J2198" s="31" t="s">
        <v>16</v>
      </c>
      <c r="K2198" s="34">
        <v>3</v>
      </c>
      <c r="L2198" s="35">
        <v>0</v>
      </c>
      <c r="M2198" s="34">
        <v>3</v>
      </c>
      <c r="N2198" s="36">
        <v>448</v>
      </c>
      <c r="O2198" s="37">
        <f>M2198*N2198</f>
        <v>1344</v>
      </c>
      <c r="P2198" s="37">
        <v>9.4000000000000004E-3</v>
      </c>
      <c r="Q2198" s="37">
        <f>M2198*P2198</f>
        <v>2.8200000000000003E-2</v>
      </c>
      <c r="R2198" s="37"/>
      <c r="S2198" s="37">
        <f>M2198*R2198</f>
        <v>0</v>
      </c>
      <c r="T2198" s="37">
        <v>21</v>
      </c>
      <c r="U2198" s="37">
        <f>O2198*T2198/100</f>
        <v>282.24</v>
      </c>
      <c r="V2198" s="37">
        <f>U2198+O2198</f>
        <v>1626.24</v>
      </c>
      <c r="W2198" s="37"/>
      <c r="X2198" s="37"/>
      <c r="Y2198" s="37">
        <v>1</v>
      </c>
    </row>
    <row r="2199" spans="6:25" s="38" customFormat="1" ht="12" outlineLevel="2" x14ac:dyDescent="0.3">
      <c r="F2199" s="39"/>
      <c r="G2199" s="40"/>
      <c r="H2199" s="191" t="s">
        <v>230</v>
      </c>
      <c r="I2199" s="203"/>
      <c r="J2199" s="203"/>
      <c r="K2199" s="203"/>
      <c r="L2199" s="203"/>
      <c r="M2199" s="203"/>
      <c r="N2199" s="203"/>
      <c r="O2199" s="203"/>
      <c r="P2199" s="42"/>
      <c r="Q2199" s="43"/>
      <c r="R2199" s="42"/>
      <c r="S2199" s="43"/>
      <c r="T2199" s="44"/>
      <c r="U2199" s="44"/>
      <c r="V2199" s="44"/>
      <c r="W2199" s="45"/>
    </row>
    <row r="2200" spans="6:25" s="38" customFormat="1" ht="6" customHeight="1" outlineLevel="2" x14ac:dyDescent="0.3">
      <c r="F2200" s="39"/>
      <c r="G2200" s="40"/>
      <c r="H2200" s="41"/>
      <c r="I2200" s="46"/>
      <c r="J2200" s="46"/>
      <c r="K2200" s="46"/>
      <c r="L2200" s="46"/>
      <c r="M2200" s="46"/>
      <c r="N2200" s="46"/>
      <c r="O2200" s="46"/>
      <c r="P2200" s="42"/>
      <c r="Q2200" s="43"/>
      <c r="R2200" s="42"/>
      <c r="S2200" s="43"/>
      <c r="T2200" s="44"/>
      <c r="U2200" s="44"/>
      <c r="V2200" s="44"/>
      <c r="W2200" s="45"/>
    </row>
    <row r="2201" spans="6:25" s="47" customFormat="1" ht="10.5" outlineLevel="3" x14ac:dyDescent="0.25">
      <c r="F2201" s="48"/>
      <c r="G2201" s="49"/>
      <c r="H2201" s="50" t="str">
        <f>IF(AND(H2200&lt;&gt;"Výkaz výměr:",I2200=""),"Výkaz výměr:","")</f>
        <v>Výkaz výměr:</v>
      </c>
      <c r="I2201" s="51" t="s">
        <v>672</v>
      </c>
      <c r="J2201" s="52"/>
      <c r="K2201" s="53"/>
      <c r="L2201" s="54"/>
      <c r="M2201" s="55"/>
      <c r="N2201" s="56"/>
      <c r="O2201" s="57"/>
      <c r="P2201" s="58"/>
      <c r="Q2201" s="56"/>
      <c r="R2201" s="56"/>
      <c r="S2201" s="56"/>
      <c r="T2201" s="59" t="s">
        <v>3</v>
      </c>
      <c r="U2201" s="56"/>
      <c r="V2201" s="56"/>
      <c r="W2201" s="60"/>
    </row>
    <row r="2202" spans="6:25" s="47" customFormat="1" ht="10.5" outlineLevel="3" x14ac:dyDescent="0.25">
      <c r="F2202" s="48"/>
      <c r="G2202" s="49"/>
      <c r="H2202" s="50" t="str">
        <f>IF(AND(H2201&lt;&gt;"Výkaz výměr:",I2201=""),"Výkaz výměr:","")</f>
        <v/>
      </c>
      <c r="I2202" s="51" t="s">
        <v>558</v>
      </c>
      <c r="J2202" s="52"/>
      <c r="K2202" s="53"/>
      <c r="L2202" s="54"/>
      <c r="M2202" s="55">
        <v>3</v>
      </c>
      <c r="N2202" s="56"/>
      <c r="O2202" s="57"/>
      <c r="P2202" s="58"/>
      <c r="Q2202" s="56"/>
      <c r="R2202" s="56"/>
      <c r="S2202" s="56"/>
      <c r="T2202" s="59" t="s">
        <v>3</v>
      </c>
      <c r="U2202" s="56"/>
      <c r="V2202" s="56"/>
      <c r="W2202" s="60"/>
    </row>
    <row r="2203" spans="6:25" s="38" customFormat="1" ht="12" outlineLevel="2" x14ac:dyDescent="0.3">
      <c r="F2203" s="30">
        <v>338</v>
      </c>
      <c r="G2203" s="31" t="s">
        <v>0</v>
      </c>
      <c r="H2203" s="32" t="s">
        <v>278</v>
      </c>
      <c r="I2203" s="33" t="s">
        <v>1033</v>
      </c>
      <c r="J2203" s="31" t="s">
        <v>16</v>
      </c>
      <c r="K2203" s="34">
        <v>3</v>
      </c>
      <c r="L2203" s="35">
        <v>0</v>
      </c>
      <c r="M2203" s="34">
        <v>3</v>
      </c>
      <c r="N2203" s="36">
        <v>187</v>
      </c>
      <c r="O2203" s="37">
        <f>M2203*N2203</f>
        <v>561</v>
      </c>
      <c r="P2203" s="37">
        <v>0</v>
      </c>
      <c r="Q2203" s="37">
        <f>M2203*P2203</f>
        <v>0</v>
      </c>
      <c r="R2203" s="37"/>
      <c r="S2203" s="37">
        <f>M2203*R2203</f>
        <v>0</v>
      </c>
      <c r="T2203" s="37">
        <v>21</v>
      </c>
      <c r="U2203" s="37">
        <f>O2203*T2203/100</f>
        <v>117.81</v>
      </c>
      <c r="V2203" s="37">
        <f>U2203+O2203</f>
        <v>678.81</v>
      </c>
      <c r="W2203" s="37"/>
      <c r="X2203" s="37"/>
      <c r="Y2203" s="37">
        <v>1</v>
      </c>
    </row>
    <row r="2204" spans="6:25" s="38" customFormat="1" ht="12" outlineLevel="2" x14ac:dyDescent="0.3">
      <c r="F2204" s="39"/>
      <c r="G2204" s="40"/>
      <c r="H2204" s="191" t="s">
        <v>230</v>
      </c>
      <c r="I2204" s="203"/>
      <c r="J2204" s="203"/>
      <c r="K2204" s="203"/>
      <c r="L2204" s="203"/>
      <c r="M2204" s="203"/>
      <c r="N2204" s="203"/>
      <c r="O2204" s="203"/>
      <c r="P2204" s="42"/>
      <c r="Q2204" s="43"/>
      <c r="R2204" s="42"/>
      <c r="S2204" s="43"/>
      <c r="T2204" s="44"/>
      <c r="U2204" s="44"/>
      <c r="V2204" s="44"/>
      <c r="W2204" s="45"/>
    </row>
    <row r="2205" spans="6:25" s="38" customFormat="1" ht="6" customHeight="1" outlineLevel="2" x14ac:dyDescent="0.3">
      <c r="F2205" s="39"/>
      <c r="G2205" s="40"/>
      <c r="H2205" s="41"/>
      <c r="I2205" s="46"/>
      <c r="J2205" s="46"/>
      <c r="K2205" s="46"/>
      <c r="L2205" s="46"/>
      <c r="M2205" s="46"/>
      <c r="N2205" s="46"/>
      <c r="O2205" s="46"/>
      <c r="P2205" s="42"/>
      <c r="Q2205" s="43"/>
      <c r="R2205" s="42"/>
      <c r="S2205" s="43"/>
      <c r="T2205" s="44"/>
      <c r="U2205" s="44"/>
      <c r="V2205" s="44"/>
      <c r="W2205" s="45"/>
    </row>
    <row r="2206" spans="6:25" s="47" customFormat="1" ht="10.5" outlineLevel="3" x14ac:dyDescent="0.25">
      <c r="F2206" s="48"/>
      <c r="G2206" s="49"/>
      <c r="H2206" s="50" t="str">
        <f>IF(AND(H2205&lt;&gt;"Výkaz výměr:",I2205=""),"Výkaz výměr:","")</f>
        <v>Výkaz výměr:</v>
      </c>
      <c r="I2206" s="51" t="s">
        <v>672</v>
      </c>
      <c r="J2206" s="52"/>
      <c r="K2206" s="53"/>
      <c r="L2206" s="54"/>
      <c r="M2206" s="55"/>
      <c r="N2206" s="56"/>
      <c r="O2206" s="57"/>
      <c r="P2206" s="58"/>
      <c r="Q2206" s="56"/>
      <c r="R2206" s="56"/>
      <c r="S2206" s="56"/>
      <c r="T2206" s="59" t="s">
        <v>3</v>
      </c>
      <c r="U2206" s="56"/>
      <c r="V2206" s="56"/>
      <c r="W2206" s="60"/>
    </row>
    <row r="2207" spans="6:25" s="47" customFormat="1" ht="10.5" outlineLevel="3" x14ac:dyDescent="0.25">
      <c r="F2207" s="48"/>
      <c r="G2207" s="49"/>
      <c r="H2207" s="50" t="str">
        <f>IF(AND(H2206&lt;&gt;"Výkaz výměr:",I2206=""),"Výkaz výměr:","")</f>
        <v/>
      </c>
      <c r="I2207" s="51" t="s">
        <v>558</v>
      </c>
      <c r="J2207" s="52"/>
      <c r="K2207" s="53"/>
      <c r="L2207" s="54"/>
      <c r="M2207" s="55">
        <v>3</v>
      </c>
      <c r="N2207" s="56"/>
      <c r="O2207" s="57"/>
      <c r="P2207" s="58"/>
      <c r="Q2207" s="56"/>
      <c r="R2207" s="56"/>
      <c r="S2207" s="56"/>
      <c r="T2207" s="59" t="s">
        <v>3</v>
      </c>
      <c r="U2207" s="56"/>
      <c r="V2207" s="56"/>
      <c r="W2207" s="60"/>
    </row>
    <row r="2208" spans="6:25" s="3" customFormat="1" ht="12.75" customHeight="1" outlineLevel="2" x14ac:dyDescent="0.25">
      <c r="F2208" s="9"/>
      <c r="G2208" s="10"/>
      <c r="H2208" s="10"/>
      <c r="I2208" s="11"/>
      <c r="J2208" s="10"/>
      <c r="K2208" s="12"/>
      <c r="L2208" s="13"/>
      <c r="M2208" s="12"/>
      <c r="N2208" s="13"/>
      <c r="O2208" s="14"/>
      <c r="P2208" s="15"/>
      <c r="Q2208" s="13"/>
      <c r="R2208" s="13"/>
      <c r="S2208" s="13"/>
      <c r="T2208" s="16" t="s">
        <v>3</v>
      </c>
      <c r="U2208" s="13"/>
      <c r="V2208" s="13"/>
      <c r="W2208" s="13"/>
    </row>
    <row r="2209" spans="6:25" s="69" customFormat="1" ht="16.5" customHeight="1" outlineLevel="1" x14ac:dyDescent="0.3">
      <c r="F2209" s="70"/>
      <c r="G2209" s="71"/>
      <c r="H2209" s="72"/>
      <c r="I2209" s="72" t="s">
        <v>1278</v>
      </c>
      <c r="J2209" s="71"/>
      <c r="K2209" s="73"/>
      <c r="L2209" s="74"/>
      <c r="M2209" s="73"/>
      <c r="N2209" s="74"/>
      <c r="O2209" s="75">
        <f>SUBTOTAL(9,O2210:O2240)</f>
        <v>42207.090000000011</v>
      </c>
      <c r="P2209" s="76"/>
      <c r="Q2209" s="75">
        <f>SUBTOTAL(9,Q2210:Q2240)</f>
        <v>0</v>
      </c>
      <c r="R2209" s="74"/>
      <c r="S2209" s="75">
        <f>SUBTOTAL(9,S2210:S2240)</f>
        <v>0</v>
      </c>
      <c r="T2209" s="77"/>
      <c r="U2209" s="75">
        <f>SUBTOTAL(9,U2210:U2240)</f>
        <v>8863.4889000000021</v>
      </c>
      <c r="V2209" s="75">
        <f>SUBTOTAL(9,V2210:V2240)</f>
        <v>51070.578900000008</v>
      </c>
      <c r="W2209" s="78"/>
      <c r="Y2209" s="75">
        <f>SUBTOTAL(9,Y2210:Y2240)</f>
        <v>3</v>
      </c>
    </row>
    <row r="2210" spans="6:25" s="38" customFormat="1" ht="12" outlineLevel="2" x14ac:dyDescent="0.3">
      <c r="F2210" s="30">
        <v>339</v>
      </c>
      <c r="G2210" s="31" t="s">
        <v>0</v>
      </c>
      <c r="H2210" s="32" t="s">
        <v>283</v>
      </c>
      <c r="I2210" s="33" t="s">
        <v>542</v>
      </c>
      <c r="J2210" s="31" t="s">
        <v>9</v>
      </c>
      <c r="K2210" s="34">
        <v>18.665000000000006</v>
      </c>
      <c r="L2210" s="35">
        <v>0</v>
      </c>
      <c r="M2210" s="34">
        <v>18.665000000000006</v>
      </c>
      <c r="N2210" s="36">
        <v>410</v>
      </c>
      <c r="O2210" s="37">
        <f>M2210*N2210</f>
        <v>7652.6500000000024</v>
      </c>
      <c r="P2210" s="37">
        <v>0</v>
      </c>
      <c r="Q2210" s="37">
        <f>M2210*P2210</f>
        <v>0</v>
      </c>
      <c r="R2210" s="37"/>
      <c r="S2210" s="37">
        <f>M2210*R2210</f>
        <v>0</v>
      </c>
      <c r="T2210" s="37">
        <v>21</v>
      </c>
      <c r="U2210" s="37">
        <f>O2210*T2210/100</f>
        <v>1607.0565000000006</v>
      </c>
      <c r="V2210" s="37">
        <f>U2210+O2210</f>
        <v>9259.7065000000039</v>
      </c>
      <c r="W2210" s="37"/>
      <c r="X2210" s="37"/>
      <c r="Y2210" s="37">
        <v>1</v>
      </c>
    </row>
    <row r="2211" spans="6:25" s="38" customFormat="1" ht="12" outlineLevel="2" x14ac:dyDescent="0.3">
      <c r="F2211" s="39"/>
      <c r="G2211" s="40"/>
      <c r="H2211" s="191" t="s">
        <v>230</v>
      </c>
      <c r="I2211" s="203"/>
      <c r="J2211" s="203"/>
      <c r="K2211" s="203"/>
      <c r="L2211" s="203"/>
      <c r="M2211" s="203"/>
      <c r="N2211" s="203"/>
      <c r="O2211" s="203"/>
      <c r="P2211" s="42"/>
      <c r="Q2211" s="43"/>
      <c r="R2211" s="42"/>
      <c r="S2211" s="43"/>
      <c r="T2211" s="44"/>
      <c r="U2211" s="44"/>
      <c r="V2211" s="44"/>
      <c r="W2211" s="45"/>
    </row>
    <row r="2212" spans="6:25" s="38" customFormat="1" ht="6" customHeight="1" outlineLevel="2" x14ac:dyDescent="0.3">
      <c r="F2212" s="39"/>
      <c r="G2212" s="40"/>
      <c r="H2212" s="41"/>
      <c r="I2212" s="46"/>
      <c r="J2212" s="46"/>
      <c r="K2212" s="46"/>
      <c r="L2212" s="46"/>
      <c r="M2212" s="46"/>
      <c r="N2212" s="46"/>
      <c r="O2212" s="46"/>
      <c r="P2212" s="42"/>
      <c r="Q2212" s="43"/>
      <c r="R2212" s="42"/>
      <c r="S2212" s="43"/>
      <c r="T2212" s="44"/>
      <c r="U2212" s="44"/>
      <c r="V2212" s="44"/>
      <c r="W2212" s="45"/>
    </row>
    <row r="2213" spans="6:25" s="47" customFormat="1" ht="10.5" outlineLevel="3" x14ac:dyDescent="0.25">
      <c r="F2213" s="48"/>
      <c r="G2213" s="49"/>
      <c r="H2213" s="50" t="str">
        <f t="shared" ref="H2213:H2221" si="34">IF(AND(H2212&lt;&gt;"Výkaz výměr:",I2212=""),"Výkaz výměr:","")</f>
        <v>Výkaz výměr:</v>
      </c>
      <c r="I2213" s="51" t="s">
        <v>937</v>
      </c>
      <c r="J2213" s="52"/>
      <c r="K2213" s="53"/>
      <c r="L2213" s="54"/>
      <c r="M2213" s="55"/>
      <c r="N2213" s="56"/>
      <c r="O2213" s="57"/>
      <c r="P2213" s="58"/>
      <c r="Q2213" s="56"/>
      <c r="R2213" s="56"/>
      <c r="S2213" s="56"/>
      <c r="T2213" s="59" t="s">
        <v>3</v>
      </c>
      <c r="U2213" s="56"/>
      <c r="V2213" s="56"/>
      <c r="W2213" s="60"/>
    </row>
    <row r="2214" spans="6:25" s="47" customFormat="1" ht="10.5" outlineLevel="3" x14ac:dyDescent="0.25">
      <c r="F2214" s="48"/>
      <c r="G2214" s="49"/>
      <c r="H2214" s="50" t="str">
        <f t="shared" si="34"/>
        <v/>
      </c>
      <c r="I2214" s="51" t="s">
        <v>439</v>
      </c>
      <c r="J2214" s="52"/>
      <c r="K2214" s="53"/>
      <c r="L2214" s="54"/>
      <c r="M2214" s="55"/>
      <c r="N2214" s="56"/>
      <c r="O2214" s="57"/>
      <c r="P2214" s="58"/>
      <c r="Q2214" s="56"/>
      <c r="R2214" s="56"/>
      <c r="S2214" s="56"/>
      <c r="T2214" s="59" t="s">
        <v>3</v>
      </c>
      <c r="U2214" s="56"/>
      <c r="V2214" s="56"/>
      <c r="W2214" s="60"/>
    </row>
    <row r="2215" spans="6:25" s="47" customFormat="1" ht="10.5" outlineLevel="3" x14ac:dyDescent="0.25">
      <c r="F2215" s="48"/>
      <c r="G2215" s="49"/>
      <c r="H2215" s="50" t="str">
        <f t="shared" si="34"/>
        <v/>
      </c>
      <c r="I2215" s="51" t="s">
        <v>432</v>
      </c>
      <c r="J2215" s="52"/>
      <c r="K2215" s="53"/>
      <c r="L2215" s="54"/>
      <c r="M2215" s="55"/>
      <c r="N2215" s="56"/>
      <c r="O2215" s="57"/>
      <c r="P2215" s="58"/>
      <c r="Q2215" s="56"/>
      <c r="R2215" s="56"/>
      <c r="S2215" s="56"/>
      <c r="T2215" s="59" t="s">
        <v>3</v>
      </c>
      <c r="U2215" s="56"/>
      <c r="V2215" s="56"/>
      <c r="W2215" s="60"/>
    </row>
    <row r="2216" spans="6:25" s="47" customFormat="1" ht="10.5" outlineLevel="3" x14ac:dyDescent="0.25">
      <c r="F2216" s="48"/>
      <c r="G2216" s="49"/>
      <c r="H2216" s="50" t="str">
        <f t="shared" si="34"/>
        <v/>
      </c>
      <c r="I2216" s="51" t="s">
        <v>527</v>
      </c>
      <c r="J2216" s="52"/>
      <c r="K2216" s="53"/>
      <c r="L2216" s="54"/>
      <c r="M2216" s="55"/>
      <c r="N2216" s="56"/>
      <c r="O2216" s="57"/>
      <c r="P2216" s="58"/>
      <c r="Q2216" s="56"/>
      <c r="R2216" s="56"/>
      <c r="S2216" s="56"/>
      <c r="T2216" s="59" t="s">
        <v>3</v>
      </c>
      <c r="U2216" s="56"/>
      <c r="V2216" s="56"/>
      <c r="W2216" s="60"/>
    </row>
    <row r="2217" spans="6:25" s="47" customFormat="1" ht="10.5" outlineLevel="3" x14ac:dyDescent="0.25">
      <c r="F2217" s="48"/>
      <c r="G2217" s="49"/>
      <c r="H2217" s="50" t="str">
        <f t="shared" si="34"/>
        <v/>
      </c>
      <c r="I2217" s="51" t="s">
        <v>740</v>
      </c>
      <c r="J2217" s="52"/>
      <c r="K2217" s="53"/>
      <c r="L2217" s="54"/>
      <c r="M2217" s="55"/>
      <c r="N2217" s="56"/>
      <c r="O2217" s="57"/>
      <c r="P2217" s="58"/>
      <c r="Q2217" s="56"/>
      <c r="R2217" s="56"/>
      <c r="S2217" s="56"/>
      <c r="T2217" s="59" t="s">
        <v>3</v>
      </c>
      <c r="U2217" s="56"/>
      <c r="V2217" s="56"/>
      <c r="W2217" s="60"/>
    </row>
    <row r="2218" spans="6:25" s="47" customFormat="1" ht="10.5" outlineLevel="3" x14ac:dyDescent="0.25">
      <c r="F2218" s="48"/>
      <c r="G2218" s="49"/>
      <c r="H2218" s="50" t="str">
        <f t="shared" si="34"/>
        <v/>
      </c>
      <c r="I2218" s="51" t="s">
        <v>1022</v>
      </c>
      <c r="J2218" s="52"/>
      <c r="K2218" s="53"/>
      <c r="L2218" s="54"/>
      <c r="M2218" s="55"/>
      <c r="N2218" s="56"/>
      <c r="O2218" s="57"/>
      <c r="P2218" s="58"/>
      <c r="Q2218" s="56"/>
      <c r="R2218" s="56"/>
      <c r="S2218" s="56"/>
      <c r="T2218" s="59" t="s">
        <v>3</v>
      </c>
      <c r="U2218" s="56"/>
      <c r="V2218" s="56"/>
      <c r="W2218" s="60"/>
    </row>
    <row r="2219" spans="6:25" s="47" customFormat="1" ht="10.5" outlineLevel="3" x14ac:dyDescent="0.25">
      <c r="F2219" s="48"/>
      <c r="G2219" s="49"/>
      <c r="H2219" s="50" t="str">
        <f t="shared" si="34"/>
        <v/>
      </c>
      <c r="I2219" s="51" t="s">
        <v>741</v>
      </c>
      <c r="J2219" s="52"/>
      <c r="K2219" s="53"/>
      <c r="L2219" s="54"/>
      <c r="M2219" s="55"/>
      <c r="N2219" s="56"/>
      <c r="O2219" s="57"/>
      <c r="P2219" s="58"/>
      <c r="Q2219" s="56"/>
      <c r="R2219" s="56"/>
      <c r="S2219" s="56"/>
      <c r="T2219" s="59" t="s">
        <v>3</v>
      </c>
      <c r="U2219" s="56"/>
      <c r="V2219" s="56"/>
      <c r="W2219" s="60"/>
    </row>
    <row r="2220" spans="6:25" s="47" customFormat="1" ht="10.5" outlineLevel="3" x14ac:dyDescent="0.25">
      <c r="F2220" s="48"/>
      <c r="G2220" s="49"/>
      <c r="H2220" s="50" t="str">
        <f t="shared" si="34"/>
        <v/>
      </c>
      <c r="I2220" s="51" t="s">
        <v>876</v>
      </c>
      <c r="J2220" s="52"/>
      <c r="K2220" s="53"/>
      <c r="L2220" s="54"/>
      <c r="M2220" s="55">
        <v>93.325000000000003</v>
      </c>
      <c r="N2220" s="56"/>
      <c r="O2220" s="57"/>
      <c r="P2220" s="58"/>
      <c r="Q2220" s="56"/>
      <c r="R2220" s="56"/>
      <c r="S2220" s="56"/>
      <c r="T2220" s="59" t="s">
        <v>3</v>
      </c>
      <c r="U2220" s="56"/>
      <c r="V2220" s="56"/>
      <c r="W2220" s="60"/>
    </row>
    <row r="2221" spans="6:25" s="47" customFormat="1" ht="10.5" outlineLevel="3" x14ac:dyDescent="0.25">
      <c r="F2221" s="48"/>
      <c r="G2221" s="49"/>
      <c r="H2221" s="50" t="str">
        <f t="shared" si="34"/>
        <v/>
      </c>
      <c r="I2221" s="51" t="s">
        <v>1128</v>
      </c>
      <c r="J2221" s="52"/>
      <c r="K2221" s="53"/>
      <c r="L2221" s="54"/>
      <c r="M2221" s="55">
        <v>-74.66</v>
      </c>
      <c r="N2221" s="56"/>
      <c r="O2221" s="57"/>
      <c r="P2221" s="58"/>
      <c r="Q2221" s="56"/>
      <c r="R2221" s="56"/>
      <c r="S2221" s="56"/>
      <c r="T2221" s="59" t="s">
        <v>3</v>
      </c>
      <c r="U2221" s="56"/>
      <c r="V2221" s="56"/>
      <c r="W2221" s="60"/>
    </row>
    <row r="2222" spans="6:25" s="38" customFormat="1" ht="12" outlineLevel="2" x14ac:dyDescent="0.3">
      <c r="F2222" s="30">
        <v>340</v>
      </c>
      <c r="G2222" s="31" t="s">
        <v>0</v>
      </c>
      <c r="H2222" s="32" t="s">
        <v>282</v>
      </c>
      <c r="I2222" s="33" t="s">
        <v>526</v>
      </c>
      <c r="J2222" s="31" t="s">
        <v>9</v>
      </c>
      <c r="K2222" s="34">
        <v>42.660000000000025</v>
      </c>
      <c r="L2222" s="35">
        <v>0</v>
      </c>
      <c r="M2222" s="34">
        <v>42.660000000000025</v>
      </c>
      <c r="N2222" s="36">
        <v>310</v>
      </c>
      <c r="O2222" s="37">
        <f>M2222*N2222</f>
        <v>13224.600000000008</v>
      </c>
      <c r="P2222" s="37">
        <v>0</v>
      </c>
      <c r="Q2222" s="37">
        <f>M2222*P2222</f>
        <v>0</v>
      </c>
      <c r="R2222" s="37"/>
      <c r="S2222" s="37">
        <f>M2222*R2222</f>
        <v>0</v>
      </c>
      <c r="T2222" s="37">
        <v>21</v>
      </c>
      <c r="U2222" s="37">
        <f>O2222*T2222/100</f>
        <v>2777.1660000000015</v>
      </c>
      <c r="V2222" s="37">
        <f>U2222+O2222</f>
        <v>16001.766000000009</v>
      </c>
      <c r="W2222" s="37"/>
      <c r="X2222" s="37"/>
      <c r="Y2222" s="37">
        <v>1</v>
      </c>
    </row>
    <row r="2223" spans="6:25" s="38" customFormat="1" ht="12" outlineLevel="2" x14ac:dyDescent="0.3">
      <c r="F2223" s="39"/>
      <c r="G2223" s="40"/>
      <c r="H2223" s="191" t="s">
        <v>230</v>
      </c>
      <c r="I2223" s="203"/>
      <c r="J2223" s="203"/>
      <c r="K2223" s="203"/>
      <c r="L2223" s="203"/>
      <c r="M2223" s="203"/>
      <c r="N2223" s="203"/>
      <c r="O2223" s="203"/>
      <c r="P2223" s="42"/>
      <c r="Q2223" s="43"/>
      <c r="R2223" s="42"/>
      <c r="S2223" s="43"/>
      <c r="T2223" s="44"/>
      <c r="U2223" s="44"/>
      <c r="V2223" s="44"/>
      <c r="W2223" s="45"/>
    </row>
    <row r="2224" spans="6:25" s="38" customFormat="1" ht="6" customHeight="1" outlineLevel="2" x14ac:dyDescent="0.3">
      <c r="F2224" s="39"/>
      <c r="G2224" s="40"/>
      <c r="H2224" s="41"/>
      <c r="I2224" s="46"/>
      <c r="J2224" s="46"/>
      <c r="K2224" s="46"/>
      <c r="L2224" s="46"/>
      <c r="M2224" s="46"/>
      <c r="N2224" s="46"/>
      <c r="O2224" s="46"/>
      <c r="P2224" s="42"/>
      <c r="Q2224" s="43"/>
      <c r="R2224" s="42"/>
      <c r="S2224" s="43"/>
      <c r="T2224" s="44"/>
      <c r="U2224" s="44"/>
      <c r="V2224" s="44"/>
      <c r="W2224" s="45"/>
    </row>
    <row r="2225" spans="6:25" s="47" customFormat="1" ht="10.5" outlineLevel="3" x14ac:dyDescent="0.25">
      <c r="F2225" s="48"/>
      <c r="G2225" s="49"/>
      <c r="H2225" s="50" t="str">
        <f>IF(AND(H2224&lt;&gt;"Výkaz výměr:",I2224=""),"Výkaz výměr:","")</f>
        <v>Výkaz výměr:</v>
      </c>
      <c r="I2225" s="51" t="s">
        <v>1271</v>
      </c>
      <c r="J2225" s="52"/>
      <c r="K2225" s="53"/>
      <c r="L2225" s="54"/>
      <c r="M2225" s="55"/>
      <c r="N2225" s="56"/>
      <c r="O2225" s="57"/>
      <c r="P2225" s="58"/>
      <c r="Q2225" s="56"/>
      <c r="R2225" s="56"/>
      <c r="S2225" s="56"/>
      <c r="T2225" s="59" t="s">
        <v>3</v>
      </c>
      <c r="U2225" s="56"/>
      <c r="V2225" s="56"/>
      <c r="W2225" s="60"/>
    </row>
    <row r="2226" spans="6:25" s="47" customFormat="1" ht="10.5" outlineLevel="3" x14ac:dyDescent="0.25">
      <c r="F2226" s="48"/>
      <c r="G2226" s="49"/>
      <c r="H2226" s="50" t="str">
        <f>IF(AND(H2225&lt;&gt;"Výkaz výměr:",I2225=""),"Výkaz výměr:","")</f>
        <v/>
      </c>
      <c r="I2226" s="51" t="s">
        <v>770</v>
      </c>
      <c r="J2226" s="52"/>
      <c r="K2226" s="53"/>
      <c r="L2226" s="54"/>
      <c r="M2226" s="55">
        <v>213.3</v>
      </c>
      <c r="N2226" s="56"/>
      <c r="O2226" s="57"/>
      <c r="P2226" s="58"/>
      <c r="Q2226" s="56"/>
      <c r="R2226" s="56"/>
      <c r="S2226" s="56"/>
      <c r="T2226" s="59" t="s">
        <v>3</v>
      </c>
      <c r="U2226" s="56"/>
      <c r="V2226" s="56"/>
      <c r="W2226" s="60"/>
    </row>
    <row r="2227" spans="6:25" s="47" customFormat="1" ht="10.5" outlineLevel="3" x14ac:dyDescent="0.25">
      <c r="F2227" s="48"/>
      <c r="G2227" s="49"/>
      <c r="H2227" s="50" t="str">
        <f>IF(AND(H2226&lt;&gt;"Výkaz výměr:",I2226=""),"Výkaz výměr:","")</f>
        <v/>
      </c>
      <c r="I2227" s="51" t="s">
        <v>1150</v>
      </c>
      <c r="J2227" s="52"/>
      <c r="K2227" s="53"/>
      <c r="L2227" s="54"/>
      <c r="M2227" s="55">
        <v>-170.64</v>
      </c>
      <c r="N2227" s="56"/>
      <c r="O2227" s="57"/>
      <c r="P2227" s="58"/>
      <c r="Q2227" s="56"/>
      <c r="R2227" s="56"/>
      <c r="S2227" s="56"/>
      <c r="T2227" s="59" t="s">
        <v>3</v>
      </c>
      <c r="U2227" s="56"/>
      <c r="V2227" s="56"/>
      <c r="W2227" s="60"/>
    </row>
    <row r="2228" spans="6:25" s="38" customFormat="1" ht="12" outlineLevel="2" x14ac:dyDescent="0.3">
      <c r="F2228" s="30">
        <v>341</v>
      </c>
      <c r="G2228" s="31" t="s">
        <v>0</v>
      </c>
      <c r="H2228" s="32" t="s">
        <v>283</v>
      </c>
      <c r="I2228" s="33" t="s">
        <v>542</v>
      </c>
      <c r="J2228" s="31" t="s">
        <v>9</v>
      </c>
      <c r="K2228" s="34">
        <v>52.024000000000001</v>
      </c>
      <c r="L2228" s="35">
        <v>0</v>
      </c>
      <c r="M2228" s="34">
        <v>52.024000000000001</v>
      </c>
      <c r="N2228" s="36">
        <v>410</v>
      </c>
      <c r="O2228" s="37">
        <f>M2228*N2228</f>
        <v>21329.84</v>
      </c>
      <c r="P2228" s="37">
        <v>0</v>
      </c>
      <c r="Q2228" s="37">
        <f>M2228*P2228</f>
        <v>0</v>
      </c>
      <c r="R2228" s="37"/>
      <c r="S2228" s="37">
        <f>M2228*R2228</f>
        <v>0</v>
      </c>
      <c r="T2228" s="37">
        <v>21</v>
      </c>
      <c r="U2228" s="37">
        <f>O2228*T2228/100</f>
        <v>4479.2664000000004</v>
      </c>
      <c r="V2228" s="37">
        <f>U2228+O2228</f>
        <v>25809.106400000001</v>
      </c>
      <c r="W2228" s="37"/>
      <c r="X2228" s="37"/>
      <c r="Y2228" s="37">
        <v>1</v>
      </c>
    </row>
    <row r="2229" spans="6:25" s="38" customFormat="1" ht="12" outlineLevel="2" x14ac:dyDescent="0.3">
      <c r="F2229" s="39"/>
      <c r="G2229" s="40"/>
      <c r="H2229" s="191" t="s">
        <v>230</v>
      </c>
      <c r="I2229" s="203"/>
      <c r="J2229" s="203"/>
      <c r="K2229" s="203"/>
      <c r="L2229" s="203"/>
      <c r="M2229" s="203"/>
      <c r="N2229" s="203"/>
      <c r="O2229" s="203"/>
      <c r="P2229" s="42"/>
      <c r="Q2229" s="43"/>
      <c r="R2229" s="42"/>
      <c r="S2229" s="43"/>
      <c r="T2229" s="44"/>
      <c r="U2229" s="44"/>
      <c r="V2229" s="44"/>
      <c r="W2229" s="45"/>
    </row>
    <row r="2230" spans="6:25" s="38" customFormat="1" ht="6" customHeight="1" outlineLevel="2" x14ac:dyDescent="0.3">
      <c r="F2230" s="39"/>
      <c r="G2230" s="40"/>
      <c r="H2230" s="41"/>
      <c r="I2230" s="46"/>
      <c r="J2230" s="46"/>
      <c r="K2230" s="46"/>
      <c r="L2230" s="46"/>
      <c r="M2230" s="46"/>
      <c r="N2230" s="46"/>
      <c r="O2230" s="46"/>
      <c r="P2230" s="42"/>
      <c r="Q2230" s="43"/>
      <c r="R2230" s="42"/>
      <c r="S2230" s="43"/>
      <c r="T2230" s="44"/>
      <c r="U2230" s="44"/>
      <c r="V2230" s="44"/>
      <c r="W2230" s="45"/>
    </row>
    <row r="2231" spans="6:25" s="47" customFormat="1" ht="10.5" outlineLevel="3" x14ac:dyDescent="0.25">
      <c r="F2231" s="48"/>
      <c r="G2231" s="49"/>
      <c r="H2231" s="50" t="str">
        <f t="shared" ref="H2231:H2239" si="35">IF(AND(H2230&lt;&gt;"Výkaz výměr:",I2230=""),"Výkaz výměr:","")</f>
        <v>Výkaz výměr:</v>
      </c>
      <c r="I2231" s="51" t="s">
        <v>878</v>
      </c>
      <c r="J2231" s="52"/>
      <c r="K2231" s="53"/>
      <c r="L2231" s="54"/>
      <c r="M2231" s="55"/>
      <c r="N2231" s="56"/>
      <c r="O2231" s="57"/>
      <c r="P2231" s="58"/>
      <c r="Q2231" s="56"/>
      <c r="R2231" s="56"/>
      <c r="S2231" s="56"/>
      <c r="T2231" s="59" t="s">
        <v>3</v>
      </c>
      <c r="U2231" s="56"/>
      <c r="V2231" s="56"/>
      <c r="W2231" s="60"/>
    </row>
    <row r="2232" spans="6:25" s="47" customFormat="1" ht="10.5" outlineLevel="3" x14ac:dyDescent="0.25">
      <c r="F2232" s="48"/>
      <c r="G2232" s="49"/>
      <c r="H2232" s="50" t="str">
        <f t="shared" si="35"/>
        <v/>
      </c>
      <c r="I2232" s="51" t="s">
        <v>966</v>
      </c>
      <c r="J2232" s="52"/>
      <c r="K2232" s="53"/>
      <c r="L2232" s="54"/>
      <c r="M2232" s="55"/>
      <c r="N2232" s="56"/>
      <c r="O2232" s="57"/>
      <c r="P2232" s="58"/>
      <c r="Q2232" s="56"/>
      <c r="R2232" s="56"/>
      <c r="S2232" s="56"/>
      <c r="T2232" s="59" t="s">
        <v>3</v>
      </c>
      <c r="U2232" s="56"/>
      <c r="V2232" s="56"/>
      <c r="W2232" s="60"/>
    </row>
    <row r="2233" spans="6:25" s="47" customFormat="1" ht="10.5" outlineLevel="3" x14ac:dyDescent="0.25">
      <c r="F2233" s="48"/>
      <c r="G2233" s="49"/>
      <c r="H2233" s="50" t="str">
        <f t="shared" si="35"/>
        <v/>
      </c>
      <c r="I2233" s="51" t="s">
        <v>435</v>
      </c>
      <c r="J2233" s="52"/>
      <c r="K2233" s="53"/>
      <c r="L2233" s="54"/>
      <c r="M2233" s="55"/>
      <c r="N2233" s="56"/>
      <c r="O2233" s="57"/>
      <c r="P2233" s="58"/>
      <c r="Q2233" s="56"/>
      <c r="R2233" s="56"/>
      <c r="S2233" s="56"/>
      <c r="T2233" s="59" t="s">
        <v>3</v>
      </c>
      <c r="U2233" s="56"/>
      <c r="V2233" s="56"/>
      <c r="W2233" s="60"/>
    </row>
    <row r="2234" spans="6:25" s="47" customFormat="1" ht="10.5" outlineLevel="3" x14ac:dyDescent="0.25">
      <c r="F2234" s="48"/>
      <c r="G2234" s="49"/>
      <c r="H2234" s="50" t="str">
        <f t="shared" si="35"/>
        <v/>
      </c>
      <c r="I2234" s="51" t="s">
        <v>527</v>
      </c>
      <c r="J2234" s="52"/>
      <c r="K2234" s="53"/>
      <c r="L2234" s="54"/>
      <c r="M2234" s="55"/>
      <c r="N2234" s="56"/>
      <c r="O2234" s="57"/>
      <c r="P2234" s="58"/>
      <c r="Q2234" s="56"/>
      <c r="R2234" s="56"/>
      <c r="S2234" s="56"/>
      <c r="T2234" s="59" t="s">
        <v>3</v>
      </c>
      <c r="U2234" s="56"/>
      <c r="V2234" s="56"/>
      <c r="W2234" s="60"/>
    </row>
    <row r="2235" spans="6:25" s="47" customFormat="1" ht="10.5" outlineLevel="3" x14ac:dyDescent="0.25">
      <c r="F2235" s="48"/>
      <c r="G2235" s="49"/>
      <c r="H2235" s="50" t="str">
        <f t="shared" si="35"/>
        <v/>
      </c>
      <c r="I2235" s="51" t="s">
        <v>538</v>
      </c>
      <c r="J2235" s="52"/>
      <c r="K2235" s="53"/>
      <c r="L2235" s="54"/>
      <c r="M2235" s="55"/>
      <c r="N2235" s="56"/>
      <c r="O2235" s="57"/>
      <c r="P2235" s="58"/>
      <c r="Q2235" s="56"/>
      <c r="R2235" s="56"/>
      <c r="S2235" s="56"/>
      <c r="T2235" s="59" t="s">
        <v>3</v>
      </c>
      <c r="U2235" s="56"/>
      <c r="V2235" s="56"/>
      <c r="W2235" s="60"/>
    </row>
    <row r="2236" spans="6:25" s="47" customFormat="1" ht="10.5" outlineLevel="3" x14ac:dyDescent="0.25">
      <c r="F2236" s="48"/>
      <c r="G2236" s="49"/>
      <c r="H2236" s="50" t="str">
        <f t="shared" si="35"/>
        <v/>
      </c>
      <c r="I2236" s="51" t="s">
        <v>1037</v>
      </c>
      <c r="J2236" s="52"/>
      <c r="K2236" s="53"/>
      <c r="L2236" s="54"/>
      <c r="M2236" s="55"/>
      <c r="N2236" s="56"/>
      <c r="O2236" s="57"/>
      <c r="P2236" s="58"/>
      <c r="Q2236" s="56"/>
      <c r="R2236" s="56"/>
      <c r="S2236" s="56"/>
      <c r="T2236" s="59" t="s">
        <v>3</v>
      </c>
      <c r="U2236" s="56"/>
      <c r="V2236" s="56"/>
      <c r="W2236" s="60"/>
    </row>
    <row r="2237" spans="6:25" s="47" customFormat="1" ht="10.5" outlineLevel="3" x14ac:dyDescent="0.25">
      <c r="F2237" s="48"/>
      <c r="G2237" s="49"/>
      <c r="H2237" s="50" t="str">
        <f t="shared" si="35"/>
        <v/>
      </c>
      <c r="I2237" s="51" t="s">
        <v>539</v>
      </c>
      <c r="J2237" s="52"/>
      <c r="K2237" s="53"/>
      <c r="L2237" s="54"/>
      <c r="M2237" s="55"/>
      <c r="N2237" s="56"/>
      <c r="O2237" s="57"/>
      <c r="P2237" s="58"/>
      <c r="Q2237" s="56"/>
      <c r="R2237" s="56"/>
      <c r="S2237" s="56"/>
      <c r="T2237" s="59" t="s">
        <v>3</v>
      </c>
      <c r="U2237" s="56"/>
      <c r="V2237" s="56"/>
      <c r="W2237" s="60"/>
    </row>
    <row r="2238" spans="6:25" s="47" customFormat="1" ht="10.5" outlineLevel="3" x14ac:dyDescent="0.25">
      <c r="F2238" s="48"/>
      <c r="G2238" s="49"/>
      <c r="H2238" s="50" t="str">
        <f t="shared" si="35"/>
        <v/>
      </c>
      <c r="I2238" s="51" t="s">
        <v>848</v>
      </c>
      <c r="J2238" s="52"/>
      <c r="K2238" s="53"/>
      <c r="L2238" s="54"/>
      <c r="M2238" s="55">
        <v>260.12</v>
      </c>
      <c r="N2238" s="56"/>
      <c r="O2238" s="57"/>
      <c r="P2238" s="58"/>
      <c r="Q2238" s="56"/>
      <c r="R2238" s="56"/>
      <c r="S2238" s="56"/>
      <c r="T2238" s="59" t="s">
        <v>3</v>
      </c>
      <c r="U2238" s="56"/>
      <c r="V2238" s="56"/>
      <c r="W2238" s="60"/>
    </row>
    <row r="2239" spans="6:25" s="47" customFormat="1" ht="10.5" outlineLevel="3" x14ac:dyDescent="0.25">
      <c r="F2239" s="48"/>
      <c r="G2239" s="49"/>
      <c r="H2239" s="50" t="str">
        <f t="shared" si="35"/>
        <v/>
      </c>
      <c r="I2239" s="51" t="s">
        <v>1155</v>
      </c>
      <c r="J2239" s="52"/>
      <c r="K2239" s="53"/>
      <c r="L2239" s="54"/>
      <c r="M2239" s="55">
        <v>-208.096</v>
      </c>
      <c r="N2239" s="56"/>
      <c r="O2239" s="57"/>
      <c r="P2239" s="58"/>
      <c r="Q2239" s="56"/>
      <c r="R2239" s="56"/>
      <c r="S2239" s="56"/>
      <c r="T2239" s="59" t="s">
        <v>3</v>
      </c>
      <c r="U2239" s="56"/>
      <c r="V2239" s="56"/>
      <c r="W2239" s="60"/>
    </row>
    <row r="2240" spans="6:25" s="3" customFormat="1" ht="12.75" customHeight="1" outlineLevel="2" x14ac:dyDescent="0.25">
      <c r="F2240" s="9"/>
      <c r="G2240" s="10"/>
      <c r="H2240" s="10"/>
      <c r="I2240" s="11"/>
      <c r="J2240" s="10"/>
      <c r="K2240" s="12"/>
      <c r="L2240" s="13"/>
      <c r="M2240" s="12"/>
      <c r="N2240" s="13"/>
      <c r="O2240" s="14"/>
      <c r="P2240" s="15"/>
      <c r="Q2240" s="13"/>
      <c r="R2240" s="13"/>
      <c r="S2240" s="13"/>
      <c r="T2240" s="16" t="s">
        <v>3</v>
      </c>
      <c r="U2240" s="13"/>
      <c r="V2240" s="13"/>
      <c r="W2240" s="13"/>
    </row>
    <row r="2241" spans="6:25" s="69" customFormat="1" ht="16.5" customHeight="1" outlineLevel="1" x14ac:dyDescent="0.3">
      <c r="F2241" s="70"/>
      <c r="G2241" s="71"/>
      <c r="H2241" s="72"/>
      <c r="I2241" s="72" t="s">
        <v>1030</v>
      </c>
      <c r="J2241" s="71"/>
      <c r="K2241" s="73"/>
      <c r="L2241" s="74"/>
      <c r="M2241" s="73"/>
      <c r="N2241" s="74"/>
      <c r="O2241" s="75">
        <f>SUBTOTAL(9,O2242:O2256)</f>
        <v>6534.1650000000009</v>
      </c>
      <c r="P2241" s="76"/>
      <c r="Q2241" s="75">
        <f>SUBTOTAL(9,Q2242:Q2256)</f>
        <v>4.3779999999999999E-2</v>
      </c>
      <c r="R2241" s="74"/>
      <c r="S2241" s="75">
        <f>SUBTOTAL(9,S2242:S2256)</f>
        <v>0</v>
      </c>
      <c r="T2241" s="77"/>
      <c r="U2241" s="75">
        <f>SUBTOTAL(9,U2242:U2256)</f>
        <v>1372.1746499999999</v>
      </c>
      <c r="V2241" s="75">
        <f>SUBTOTAL(9,V2242:V2256)</f>
        <v>7906.3396499999999</v>
      </c>
      <c r="W2241" s="78"/>
      <c r="Y2241" s="75">
        <f>SUBTOTAL(9,Y2242:Y2256)</f>
        <v>2</v>
      </c>
    </row>
    <row r="2242" spans="6:25" s="38" customFormat="1" ht="12" outlineLevel="2" x14ac:dyDescent="0.3">
      <c r="F2242" s="30">
        <v>342</v>
      </c>
      <c r="G2242" s="31" t="s">
        <v>0</v>
      </c>
      <c r="H2242" s="32" t="s">
        <v>284</v>
      </c>
      <c r="I2242" s="33" t="s">
        <v>608</v>
      </c>
      <c r="J2242" s="31" t="s">
        <v>13</v>
      </c>
      <c r="K2242" s="34">
        <v>109.45</v>
      </c>
      <c r="L2242" s="35">
        <v>0</v>
      </c>
      <c r="M2242" s="34">
        <v>109.45</v>
      </c>
      <c r="N2242" s="36">
        <v>28.5</v>
      </c>
      <c r="O2242" s="37">
        <f>M2242*N2242</f>
        <v>3119.3250000000003</v>
      </c>
      <c r="P2242" s="37">
        <v>4.0000000000000003E-5</v>
      </c>
      <c r="Q2242" s="37">
        <f>M2242*P2242</f>
        <v>4.3780000000000008E-3</v>
      </c>
      <c r="R2242" s="37"/>
      <c r="S2242" s="37">
        <f>M2242*R2242</f>
        <v>0</v>
      </c>
      <c r="T2242" s="37">
        <v>21</v>
      </c>
      <c r="U2242" s="37">
        <f>O2242*T2242/100</f>
        <v>655.05825000000004</v>
      </c>
      <c r="V2242" s="37">
        <f>U2242+O2242</f>
        <v>3774.3832500000003</v>
      </c>
      <c r="W2242" s="37"/>
      <c r="X2242" s="37"/>
      <c r="Y2242" s="37">
        <v>1</v>
      </c>
    </row>
    <row r="2243" spans="6:25" s="38" customFormat="1" ht="12" outlineLevel="2" x14ac:dyDescent="0.3">
      <c r="F2243" s="39"/>
      <c r="G2243" s="40"/>
      <c r="H2243" s="191" t="s">
        <v>230</v>
      </c>
      <c r="I2243" s="203"/>
      <c r="J2243" s="203"/>
      <c r="K2243" s="203"/>
      <c r="L2243" s="203"/>
      <c r="M2243" s="203"/>
      <c r="N2243" s="203"/>
      <c r="O2243" s="203"/>
      <c r="P2243" s="42"/>
      <c r="Q2243" s="43"/>
      <c r="R2243" s="42"/>
      <c r="S2243" s="43"/>
      <c r="T2243" s="44"/>
      <c r="U2243" s="44"/>
      <c r="V2243" s="44"/>
      <c r="W2243" s="45"/>
    </row>
    <row r="2244" spans="6:25" s="38" customFormat="1" ht="6" customHeight="1" outlineLevel="2" x14ac:dyDescent="0.3">
      <c r="F2244" s="39"/>
      <c r="G2244" s="40"/>
      <c r="H2244" s="41"/>
      <c r="I2244" s="46"/>
      <c r="J2244" s="46"/>
      <c r="K2244" s="46"/>
      <c r="L2244" s="46"/>
      <c r="M2244" s="46"/>
      <c r="N2244" s="46"/>
      <c r="O2244" s="46"/>
      <c r="P2244" s="42"/>
      <c r="Q2244" s="43"/>
      <c r="R2244" s="42"/>
      <c r="S2244" s="43"/>
      <c r="T2244" s="44"/>
      <c r="U2244" s="44"/>
      <c r="V2244" s="44"/>
      <c r="W2244" s="45"/>
    </row>
    <row r="2245" spans="6:25" s="47" customFormat="1" ht="10.5" outlineLevel="3" x14ac:dyDescent="0.25">
      <c r="F2245" s="48"/>
      <c r="G2245" s="49"/>
      <c r="H2245" s="50" t="str">
        <f>IF(AND(H2244&lt;&gt;"Výkaz výměr:",I2244=""),"Výkaz výměr:","")</f>
        <v>Výkaz výměr:</v>
      </c>
      <c r="I2245" s="51" t="s">
        <v>468</v>
      </c>
      <c r="J2245" s="52"/>
      <c r="K2245" s="53"/>
      <c r="L2245" s="54"/>
      <c r="M2245" s="55"/>
      <c r="N2245" s="56"/>
      <c r="O2245" s="57"/>
      <c r="P2245" s="58"/>
      <c r="Q2245" s="56"/>
      <c r="R2245" s="56"/>
      <c r="S2245" s="56"/>
      <c r="T2245" s="59" t="s">
        <v>3</v>
      </c>
      <c r="U2245" s="56"/>
      <c r="V2245" s="56"/>
      <c r="W2245" s="60"/>
    </row>
    <row r="2246" spans="6:25" s="47" customFormat="1" ht="10.5" outlineLevel="3" x14ac:dyDescent="0.25">
      <c r="F2246" s="48"/>
      <c r="G2246" s="49"/>
      <c r="H2246" s="50" t="str">
        <f>IF(AND(H2245&lt;&gt;"Výkaz výměr:",I2245=""),"Výkaz výměr:","")</f>
        <v/>
      </c>
      <c r="I2246" s="51" t="s">
        <v>1067</v>
      </c>
      <c r="J2246" s="52"/>
      <c r="K2246" s="53"/>
      <c r="L2246" s="54"/>
      <c r="M2246" s="55"/>
      <c r="N2246" s="56"/>
      <c r="O2246" s="57"/>
      <c r="P2246" s="58"/>
      <c r="Q2246" s="56"/>
      <c r="R2246" s="56"/>
      <c r="S2246" s="56"/>
      <c r="T2246" s="59" t="s">
        <v>3</v>
      </c>
      <c r="U2246" s="56"/>
      <c r="V2246" s="56"/>
      <c r="W2246" s="60"/>
    </row>
    <row r="2247" spans="6:25" s="47" customFormat="1" ht="10.5" outlineLevel="3" x14ac:dyDescent="0.25">
      <c r="F2247" s="48"/>
      <c r="G2247" s="49"/>
      <c r="H2247" s="50" t="str">
        <f>IF(AND(H2246&lt;&gt;"Výkaz výměr:",I2246=""),"Výkaz výměr:","")</f>
        <v/>
      </c>
      <c r="I2247" s="51" t="s">
        <v>1068</v>
      </c>
      <c r="J2247" s="52"/>
      <c r="K2247" s="53"/>
      <c r="L2247" s="54"/>
      <c r="M2247" s="55"/>
      <c r="N2247" s="56"/>
      <c r="O2247" s="57"/>
      <c r="P2247" s="58"/>
      <c r="Q2247" s="56"/>
      <c r="R2247" s="56"/>
      <c r="S2247" s="56"/>
      <c r="T2247" s="59" t="s">
        <v>3</v>
      </c>
      <c r="U2247" s="56"/>
      <c r="V2247" s="56"/>
      <c r="W2247" s="60"/>
    </row>
    <row r="2248" spans="6:25" s="47" customFormat="1" ht="10.5" outlineLevel="3" x14ac:dyDescent="0.25">
      <c r="F2248" s="48"/>
      <c r="G2248" s="49"/>
      <c r="H2248" s="50" t="str">
        <f>IF(AND(H2247&lt;&gt;"Výkaz výměr:",I2247=""),"Výkaz výměr:","")</f>
        <v/>
      </c>
      <c r="I2248" s="51" t="s">
        <v>771</v>
      </c>
      <c r="J2248" s="52"/>
      <c r="K2248" s="53"/>
      <c r="L2248" s="54"/>
      <c r="M2248" s="55">
        <v>218.9</v>
      </c>
      <c r="N2248" s="56"/>
      <c r="O2248" s="57"/>
      <c r="P2248" s="58"/>
      <c r="Q2248" s="56"/>
      <c r="R2248" s="56"/>
      <c r="S2248" s="56"/>
      <c r="T2248" s="59" t="s">
        <v>3</v>
      </c>
      <c r="U2248" s="56"/>
      <c r="V2248" s="56"/>
      <c r="W2248" s="60"/>
    </row>
    <row r="2249" spans="6:25" s="47" customFormat="1" ht="10.5" outlineLevel="3" x14ac:dyDescent="0.25">
      <c r="F2249" s="48"/>
      <c r="G2249" s="49"/>
      <c r="H2249" s="50" t="str">
        <f>IF(AND(H2248&lt;&gt;"Výkaz výměr:",I2248=""),"Výkaz výměr:","")</f>
        <v/>
      </c>
      <c r="I2249" s="51" t="s">
        <v>1143</v>
      </c>
      <c r="J2249" s="52"/>
      <c r="K2249" s="53"/>
      <c r="L2249" s="54"/>
      <c r="M2249" s="55">
        <v>-109.45</v>
      </c>
      <c r="N2249" s="56"/>
      <c r="O2249" s="57"/>
      <c r="P2249" s="58"/>
      <c r="Q2249" s="56"/>
      <c r="R2249" s="56"/>
      <c r="S2249" s="56"/>
      <c r="T2249" s="59" t="s">
        <v>3</v>
      </c>
      <c r="U2249" s="56"/>
      <c r="V2249" s="56"/>
      <c r="W2249" s="60"/>
    </row>
    <row r="2250" spans="6:25" s="38" customFormat="1" ht="12" outlineLevel="2" x14ac:dyDescent="0.3">
      <c r="F2250" s="30">
        <v>343</v>
      </c>
      <c r="G2250" s="31" t="s">
        <v>0</v>
      </c>
      <c r="H2250" s="32" t="s">
        <v>115</v>
      </c>
      <c r="I2250" s="33" t="s">
        <v>229</v>
      </c>
      <c r="J2250" s="31" t="s">
        <v>13</v>
      </c>
      <c r="K2250" s="34">
        <v>131.34</v>
      </c>
      <c r="L2250" s="35">
        <v>0</v>
      </c>
      <c r="M2250" s="34">
        <v>131.34</v>
      </c>
      <c r="N2250" s="36">
        <v>26</v>
      </c>
      <c r="O2250" s="37">
        <f>M2250*N2250</f>
        <v>3414.84</v>
      </c>
      <c r="P2250" s="37">
        <v>2.9999999999999997E-4</v>
      </c>
      <c r="Q2250" s="37">
        <f>M2250*P2250</f>
        <v>3.9402E-2</v>
      </c>
      <c r="R2250" s="37"/>
      <c r="S2250" s="37">
        <f>M2250*R2250</f>
        <v>0</v>
      </c>
      <c r="T2250" s="37">
        <v>21</v>
      </c>
      <c r="U2250" s="37">
        <f>O2250*T2250/100</f>
        <v>717.1164</v>
      </c>
      <c r="V2250" s="37">
        <f>U2250+O2250</f>
        <v>4131.9564</v>
      </c>
      <c r="W2250" s="37" t="s">
        <v>1400</v>
      </c>
      <c r="X2250" s="37"/>
      <c r="Y2250" s="37">
        <v>1</v>
      </c>
    </row>
    <row r="2251" spans="6:25" s="38" customFormat="1" ht="12" outlineLevel="2" x14ac:dyDescent="0.3">
      <c r="F2251" s="39"/>
      <c r="G2251" s="40"/>
      <c r="H2251" s="191" t="s">
        <v>230</v>
      </c>
      <c r="I2251" s="203"/>
      <c r="J2251" s="203"/>
      <c r="K2251" s="203"/>
      <c r="L2251" s="203"/>
      <c r="M2251" s="203"/>
      <c r="N2251" s="203"/>
      <c r="O2251" s="203"/>
      <c r="P2251" s="42"/>
      <c r="Q2251" s="43"/>
      <c r="R2251" s="42"/>
      <c r="S2251" s="43"/>
      <c r="T2251" s="44"/>
      <c r="U2251" s="44"/>
      <c r="V2251" s="44"/>
      <c r="W2251" s="45"/>
    </row>
    <row r="2252" spans="6:25" s="38" customFormat="1" ht="6" customHeight="1" outlineLevel="2" x14ac:dyDescent="0.3">
      <c r="F2252" s="39"/>
      <c r="G2252" s="40"/>
      <c r="H2252" s="41"/>
      <c r="I2252" s="46"/>
      <c r="J2252" s="46"/>
      <c r="K2252" s="46"/>
      <c r="L2252" s="46"/>
      <c r="M2252" s="46"/>
      <c r="N2252" s="46"/>
      <c r="O2252" s="46"/>
      <c r="P2252" s="42"/>
      <c r="Q2252" s="43"/>
      <c r="R2252" s="42"/>
      <c r="S2252" s="43"/>
      <c r="T2252" s="44"/>
      <c r="U2252" s="44"/>
      <c r="V2252" s="44"/>
      <c r="W2252" s="45"/>
    </row>
    <row r="2253" spans="6:25" s="47" customFormat="1" ht="10.5" outlineLevel="3" x14ac:dyDescent="0.25">
      <c r="F2253" s="48"/>
      <c r="G2253" s="49"/>
      <c r="H2253" s="50" t="str">
        <f>IF(AND(H2252&lt;&gt;"Výkaz výměr:",I2252=""),"Výkaz výměr:","")</f>
        <v>Výkaz výměr:</v>
      </c>
      <c r="I2253" s="51" t="s">
        <v>1062</v>
      </c>
      <c r="J2253" s="52"/>
      <c r="K2253" s="53"/>
      <c r="L2253" s="54"/>
      <c r="M2253" s="55"/>
      <c r="N2253" s="56"/>
      <c r="O2253" s="57"/>
      <c r="P2253" s="58"/>
      <c r="Q2253" s="56"/>
      <c r="R2253" s="56"/>
      <c r="S2253" s="56"/>
      <c r="T2253" s="59" t="s">
        <v>3</v>
      </c>
      <c r="U2253" s="56"/>
      <c r="V2253" s="56"/>
      <c r="W2253" s="60"/>
    </row>
    <row r="2254" spans="6:25" s="47" customFormat="1" ht="10.5" outlineLevel="3" x14ac:dyDescent="0.25">
      <c r="F2254" s="48"/>
      <c r="G2254" s="49"/>
      <c r="H2254" s="50" t="str">
        <f>IF(AND(H2253&lt;&gt;"Výkaz výměr:",I2253=""),"Výkaz výměr:","")</f>
        <v/>
      </c>
      <c r="I2254" s="51" t="s">
        <v>849</v>
      </c>
      <c r="J2254" s="52"/>
      <c r="K2254" s="53"/>
      <c r="L2254" s="54"/>
      <c r="M2254" s="55">
        <v>262.68</v>
      </c>
      <c r="N2254" s="56"/>
      <c r="O2254" s="57"/>
      <c r="P2254" s="58"/>
      <c r="Q2254" s="56"/>
      <c r="R2254" s="56"/>
      <c r="S2254" s="56"/>
      <c r="T2254" s="59" t="s">
        <v>3</v>
      </c>
      <c r="U2254" s="56"/>
      <c r="V2254" s="56"/>
      <c r="W2254" s="60"/>
    </row>
    <row r="2255" spans="6:25" s="47" customFormat="1" ht="10.5" outlineLevel="3" x14ac:dyDescent="0.25">
      <c r="F2255" s="48"/>
      <c r="G2255" s="49"/>
      <c r="H2255" s="50" t="str">
        <f>IF(AND(H2254&lt;&gt;"Výkaz výměr:",I2254=""),"Výkaz výměr:","")</f>
        <v/>
      </c>
      <c r="I2255" s="51" t="s">
        <v>1146</v>
      </c>
      <c r="J2255" s="52"/>
      <c r="K2255" s="53"/>
      <c r="L2255" s="54"/>
      <c r="M2255" s="55">
        <v>-131.34</v>
      </c>
      <c r="N2255" s="56"/>
      <c r="O2255" s="57"/>
      <c r="P2255" s="58"/>
      <c r="Q2255" s="56"/>
      <c r="R2255" s="56"/>
      <c r="S2255" s="56"/>
      <c r="T2255" s="59" t="s">
        <v>3</v>
      </c>
      <c r="U2255" s="56"/>
      <c r="V2255" s="56"/>
      <c r="W2255" s="60"/>
    </row>
    <row r="2256" spans="6:25" s="3" customFormat="1" ht="12.75" customHeight="1" outlineLevel="2" x14ac:dyDescent="0.25">
      <c r="F2256" s="9"/>
      <c r="G2256" s="10"/>
      <c r="H2256" s="10"/>
      <c r="I2256" s="11"/>
      <c r="J2256" s="10"/>
      <c r="K2256" s="12"/>
      <c r="L2256" s="13"/>
      <c r="M2256" s="12"/>
      <c r="N2256" s="13"/>
      <c r="O2256" s="14"/>
      <c r="P2256" s="15"/>
      <c r="Q2256" s="13"/>
      <c r="R2256" s="13"/>
      <c r="S2256" s="13"/>
      <c r="T2256" s="16" t="s">
        <v>3</v>
      </c>
      <c r="U2256" s="13"/>
      <c r="V2256" s="13"/>
      <c r="W2256" s="13"/>
    </row>
    <row r="2257" spans="6:25" s="69" customFormat="1" ht="16.5" customHeight="1" outlineLevel="1" x14ac:dyDescent="0.3">
      <c r="F2257" s="70"/>
      <c r="G2257" s="71"/>
      <c r="H2257" s="72"/>
      <c r="I2257" s="72" t="s">
        <v>1245</v>
      </c>
      <c r="J2257" s="71"/>
      <c r="K2257" s="73"/>
      <c r="L2257" s="74"/>
      <c r="M2257" s="73"/>
      <c r="N2257" s="74"/>
      <c r="O2257" s="75">
        <f>SUBTOTAL(9,O2258:O2268)</f>
        <v>21993</v>
      </c>
      <c r="P2257" s="76"/>
      <c r="Q2257" s="75">
        <f>SUBTOTAL(9,Q2258:Q2268)</f>
        <v>39.061574999999998</v>
      </c>
      <c r="R2257" s="74"/>
      <c r="S2257" s="75">
        <f>SUBTOTAL(9,S2258:S2268)</f>
        <v>0</v>
      </c>
      <c r="T2257" s="77"/>
      <c r="U2257" s="75">
        <f>SUBTOTAL(9,U2258:U2268)</f>
        <v>4618.5300000000007</v>
      </c>
      <c r="V2257" s="75">
        <f>SUBTOTAL(9,V2258:V2268)</f>
        <v>26611.530000000002</v>
      </c>
      <c r="W2257" s="78"/>
      <c r="Y2257" s="75">
        <f>SUBTOTAL(9,Y2258:Y2268)</f>
        <v>2</v>
      </c>
    </row>
    <row r="2258" spans="6:25" s="38" customFormat="1" ht="12" outlineLevel="2" x14ac:dyDescent="0.3">
      <c r="F2258" s="30">
        <v>344</v>
      </c>
      <c r="G2258" s="31" t="s">
        <v>0</v>
      </c>
      <c r="H2258" s="32" t="s">
        <v>285</v>
      </c>
      <c r="I2258" s="33" t="s">
        <v>1350</v>
      </c>
      <c r="J2258" s="31" t="s">
        <v>13</v>
      </c>
      <c r="K2258" s="34">
        <v>82.5</v>
      </c>
      <c r="L2258" s="35">
        <v>0</v>
      </c>
      <c r="M2258" s="34">
        <v>82.5</v>
      </c>
      <c r="N2258" s="36">
        <v>197</v>
      </c>
      <c r="O2258" s="37">
        <f>M2258*N2258</f>
        <v>16252.5</v>
      </c>
      <c r="P2258" s="37">
        <v>0.33074999999999999</v>
      </c>
      <c r="Q2258" s="37">
        <f>M2258*P2258</f>
        <v>27.286874999999998</v>
      </c>
      <c r="R2258" s="37"/>
      <c r="S2258" s="37">
        <f>M2258*R2258</f>
        <v>0</v>
      </c>
      <c r="T2258" s="37">
        <v>21</v>
      </c>
      <c r="U2258" s="37">
        <f>O2258*T2258/100</f>
        <v>3413.0250000000001</v>
      </c>
      <c r="V2258" s="37">
        <f>U2258+O2258</f>
        <v>19665.525000000001</v>
      </c>
      <c r="W2258" s="37"/>
      <c r="X2258" s="37"/>
      <c r="Y2258" s="37">
        <v>1</v>
      </c>
    </row>
    <row r="2259" spans="6:25" s="38" customFormat="1" ht="12" outlineLevel="2" x14ac:dyDescent="0.3">
      <c r="F2259" s="39"/>
      <c r="G2259" s="40"/>
      <c r="H2259" s="191" t="s">
        <v>230</v>
      </c>
      <c r="I2259" s="203"/>
      <c r="J2259" s="203"/>
      <c r="K2259" s="203"/>
      <c r="L2259" s="203"/>
      <c r="M2259" s="203"/>
      <c r="N2259" s="203"/>
      <c r="O2259" s="203"/>
      <c r="P2259" s="42"/>
      <c r="Q2259" s="43"/>
      <c r="R2259" s="42"/>
      <c r="S2259" s="43"/>
      <c r="T2259" s="44"/>
      <c r="U2259" s="44"/>
      <c r="V2259" s="44"/>
      <c r="W2259" s="45"/>
    </row>
    <row r="2260" spans="6:25" s="38" customFormat="1" ht="6" customHeight="1" outlineLevel="2" x14ac:dyDescent="0.3">
      <c r="F2260" s="39"/>
      <c r="G2260" s="40"/>
      <c r="H2260" s="41"/>
      <c r="I2260" s="46"/>
      <c r="J2260" s="46"/>
      <c r="K2260" s="46"/>
      <c r="L2260" s="46"/>
      <c r="M2260" s="46"/>
      <c r="N2260" s="46"/>
      <c r="O2260" s="46"/>
      <c r="P2260" s="42"/>
      <c r="Q2260" s="43"/>
      <c r="R2260" s="42"/>
      <c r="S2260" s="43"/>
      <c r="T2260" s="44"/>
      <c r="U2260" s="44"/>
      <c r="V2260" s="44"/>
      <c r="W2260" s="45"/>
    </row>
    <row r="2261" spans="6:25" s="47" customFormat="1" ht="10.5" outlineLevel="3" x14ac:dyDescent="0.25">
      <c r="F2261" s="48"/>
      <c r="G2261" s="49"/>
      <c r="H2261" s="50" t="str">
        <f>IF(AND(H2260&lt;&gt;"Výkaz výměr:",I2260=""),"Výkaz výměr:","")</f>
        <v>Výkaz výměr:</v>
      </c>
      <c r="I2261" s="51" t="s">
        <v>360</v>
      </c>
      <c r="J2261" s="52"/>
      <c r="K2261" s="53"/>
      <c r="L2261" s="54"/>
      <c r="M2261" s="55"/>
      <c r="N2261" s="56"/>
      <c r="O2261" s="57"/>
      <c r="P2261" s="58"/>
      <c r="Q2261" s="56"/>
      <c r="R2261" s="56"/>
      <c r="S2261" s="56"/>
      <c r="T2261" s="59" t="s">
        <v>3</v>
      </c>
      <c r="U2261" s="56"/>
      <c r="V2261" s="56"/>
      <c r="W2261" s="60"/>
    </row>
    <row r="2262" spans="6:25" s="47" customFormat="1" ht="10.5" outlineLevel="3" x14ac:dyDescent="0.25">
      <c r="F2262" s="48"/>
      <c r="G2262" s="49"/>
      <c r="H2262" s="50" t="str">
        <f>IF(AND(H2261&lt;&gt;"Výkaz výměr:",I2261=""),"Výkaz výměr:","")</f>
        <v/>
      </c>
      <c r="I2262" s="51" t="s">
        <v>721</v>
      </c>
      <c r="J2262" s="52"/>
      <c r="K2262" s="53"/>
      <c r="L2262" s="54"/>
      <c r="M2262" s="55">
        <v>82.5</v>
      </c>
      <c r="N2262" s="56"/>
      <c r="O2262" s="57"/>
      <c r="P2262" s="58"/>
      <c r="Q2262" s="56"/>
      <c r="R2262" s="56"/>
      <c r="S2262" s="56"/>
      <c r="T2262" s="59" t="s">
        <v>3</v>
      </c>
      <c r="U2262" s="56"/>
      <c r="V2262" s="56"/>
      <c r="W2262" s="60"/>
    </row>
    <row r="2263" spans="6:25" s="38" customFormat="1" ht="12" outlineLevel="2" x14ac:dyDescent="0.3">
      <c r="F2263" s="30">
        <v>345</v>
      </c>
      <c r="G2263" s="31" t="s">
        <v>0</v>
      </c>
      <c r="H2263" s="32" t="s">
        <v>286</v>
      </c>
      <c r="I2263" s="33" t="s">
        <v>1220</v>
      </c>
      <c r="J2263" s="31" t="s">
        <v>13</v>
      </c>
      <c r="K2263" s="34">
        <v>26.7</v>
      </c>
      <c r="L2263" s="35">
        <v>0</v>
      </c>
      <c r="M2263" s="34">
        <v>26.7</v>
      </c>
      <c r="N2263" s="36">
        <v>215</v>
      </c>
      <c r="O2263" s="37">
        <f>M2263*N2263</f>
        <v>5740.5</v>
      </c>
      <c r="P2263" s="37">
        <v>0.441</v>
      </c>
      <c r="Q2263" s="37">
        <f>M2263*P2263</f>
        <v>11.774699999999999</v>
      </c>
      <c r="R2263" s="37"/>
      <c r="S2263" s="37">
        <f>M2263*R2263</f>
        <v>0</v>
      </c>
      <c r="T2263" s="37">
        <v>21</v>
      </c>
      <c r="U2263" s="37">
        <f>O2263*T2263/100</f>
        <v>1205.5050000000001</v>
      </c>
      <c r="V2263" s="37">
        <f>U2263+O2263</f>
        <v>6946.0050000000001</v>
      </c>
      <c r="W2263" s="37"/>
      <c r="X2263" s="37"/>
      <c r="Y2263" s="37">
        <v>1</v>
      </c>
    </row>
    <row r="2264" spans="6:25" s="38" customFormat="1" ht="12" outlineLevel="2" x14ac:dyDescent="0.3">
      <c r="F2264" s="39"/>
      <c r="G2264" s="40"/>
      <c r="H2264" s="191" t="s">
        <v>230</v>
      </c>
      <c r="I2264" s="203"/>
      <c r="J2264" s="203"/>
      <c r="K2264" s="203"/>
      <c r="L2264" s="203"/>
      <c r="M2264" s="203"/>
      <c r="N2264" s="203"/>
      <c r="O2264" s="203"/>
      <c r="P2264" s="42"/>
      <c r="Q2264" s="43"/>
      <c r="R2264" s="42"/>
      <c r="S2264" s="43"/>
      <c r="T2264" s="44"/>
      <c r="U2264" s="44"/>
      <c r="V2264" s="44"/>
      <c r="W2264" s="45"/>
    </row>
    <row r="2265" spans="6:25" s="38" customFormat="1" ht="6" customHeight="1" outlineLevel="2" x14ac:dyDescent="0.3">
      <c r="F2265" s="39"/>
      <c r="G2265" s="40"/>
      <c r="H2265" s="41"/>
      <c r="I2265" s="46"/>
      <c r="J2265" s="46"/>
      <c r="K2265" s="46"/>
      <c r="L2265" s="46"/>
      <c r="M2265" s="46"/>
      <c r="N2265" s="46"/>
      <c r="O2265" s="46"/>
      <c r="P2265" s="42"/>
      <c r="Q2265" s="43"/>
      <c r="R2265" s="42"/>
      <c r="S2265" s="43"/>
      <c r="T2265" s="44"/>
      <c r="U2265" s="44"/>
      <c r="V2265" s="44"/>
      <c r="W2265" s="45"/>
    </row>
    <row r="2266" spans="6:25" s="47" customFormat="1" ht="10.5" outlineLevel="3" x14ac:dyDescent="0.25">
      <c r="F2266" s="48"/>
      <c r="G2266" s="49"/>
      <c r="H2266" s="50" t="str">
        <f>IF(AND(H2265&lt;&gt;"Výkaz výměr:",I2265=""),"Výkaz výměr:","")</f>
        <v>Výkaz výměr:</v>
      </c>
      <c r="I2266" s="51" t="s">
        <v>129</v>
      </c>
      <c r="J2266" s="52"/>
      <c r="K2266" s="53"/>
      <c r="L2266" s="54"/>
      <c r="M2266" s="55"/>
      <c r="N2266" s="56"/>
      <c r="O2266" s="57"/>
      <c r="P2266" s="58"/>
      <c r="Q2266" s="56"/>
      <c r="R2266" s="56"/>
      <c r="S2266" s="56"/>
      <c r="T2266" s="59" t="s">
        <v>3</v>
      </c>
      <c r="U2266" s="56"/>
      <c r="V2266" s="56"/>
      <c r="W2266" s="60"/>
    </row>
    <row r="2267" spans="6:25" s="47" customFormat="1" ht="10.5" outlineLevel="3" x14ac:dyDescent="0.25">
      <c r="F2267" s="48"/>
      <c r="G2267" s="49"/>
      <c r="H2267" s="50" t="str">
        <f>IF(AND(H2266&lt;&gt;"Výkaz výměr:",I2266=""),"Výkaz výměr:","")</f>
        <v/>
      </c>
      <c r="I2267" s="51" t="s">
        <v>703</v>
      </c>
      <c r="J2267" s="52"/>
      <c r="K2267" s="53"/>
      <c r="L2267" s="54"/>
      <c r="M2267" s="55">
        <v>26.7</v>
      </c>
      <c r="N2267" s="56"/>
      <c r="O2267" s="57"/>
      <c r="P2267" s="58"/>
      <c r="Q2267" s="56"/>
      <c r="R2267" s="56"/>
      <c r="S2267" s="56"/>
      <c r="T2267" s="59" t="s">
        <v>3</v>
      </c>
      <c r="U2267" s="56"/>
      <c r="V2267" s="56"/>
      <c r="W2267" s="60"/>
    </row>
    <row r="2268" spans="6:25" s="3" customFormat="1" ht="12.75" customHeight="1" outlineLevel="2" x14ac:dyDescent="0.25">
      <c r="F2268" s="9"/>
      <c r="G2268" s="10"/>
      <c r="H2268" s="10"/>
      <c r="I2268" s="11"/>
      <c r="J2268" s="10"/>
      <c r="K2268" s="12"/>
      <c r="L2268" s="13"/>
      <c r="M2268" s="12"/>
      <c r="N2268" s="13"/>
      <c r="O2268" s="14"/>
      <c r="P2268" s="15"/>
      <c r="Q2268" s="13"/>
      <c r="R2268" s="13"/>
      <c r="S2268" s="13"/>
      <c r="T2268" s="16" t="s">
        <v>3</v>
      </c>
      <c r="U2268" s="13"/>
      <c r="V2268" s="13"/>
      <c r="W2268" s="13"/>
    </row>
    <row r="2269" spans="6:25" s="69" customFormat="1" ht="16.5" customHeight="1" outlineLevel="1" x14ac:dyDescent="0.3">
      <c r="F2269" s="70"/>
      <c r="G2269" s="71"/>
      <c r="H2269" s="72"/>
      <c r="I2269" s="72" t="s">
        <v>1308</v>
      </c>
      <c r="J2269" s="71"/>
      <c r="K2269" s="73"/>
      <c r="L2269" s="74"/>
      <c r="M2269" s="73"/>
      <c r="N2269" s="74"/>
      <c r="O2269" s="75">
        <f>SUBTOTAL(9,O2270:O2334)</f>
        <v>85113.72</v>
      </c>
      <c r="P2269" s="76"/>
      <c r="Q2269" s="75">
        <f>SUBTOTAL(9,Q2270:Q2334)</f>
        <v>37.397274600000003</v>
      </c>
      <c r="R2269" s="74"/>
      <c r="S2269" s="75">
        <f>SUBTOTAL(9,S2270:S2334)</f>
        <v>0</v>
      </c>
      <c r="T2269" s="77"/>
      <c r="U2269" s="75">
        <f>SUBTOTAL(9,U2270:U2334)</f>
        <v>17873.8812</v>
      </c>
      <c r="V2269" s="75">
        <f>SUBTOTAL(9,V2270:V2334)</f>
        <v>102987.60119999999</v>
      </c>
      <c r="W2269" s="78"/>
      <c r="Y2269" s="75">
        <f>SUBTOTAL(9,Y2270:Y2334)</f>
        <v>8</v>
      </c>
    </row>
    <row r="2270" spans="6:25" s="38" customFormat="1" ht="12" outlineLevel="2" x14ac:dyDescent="0.3">
      <c r="F2270" s="30">
        <v>346</v>
      </c>
      <c r="G2270" s="31" t="s">
        <v>0</v>
      </c>
      <c r="H2270" s="32" t="s">
        <v>294</v>
      </c>
      <c r="I2270" s="33" t="s">
        <v>1215</v>
      </c>
      <c r="J2270" s="31" t="s">
        <v>13</v>
      </c>
      <c r="K2270" s="34">
        <v>93</v>
      </c>
      <c r="L2270" s="35">
        <v>0</v>
      </c>
      <c r="M2270" s="34">
        <v>93</v>
      </c>
      <c r="N2270" s="36">
        <v>220</v>
      </c>
      <c r="O2270" s="37">
        <f>M2270*N2270</f>
        <v>20460</v>
      </c>
      <c r="P2270" s="37">
        <v>5.5449999999999999E-2</v>
      </c>
      <c r="Q2270" s="37">
        <f>M2270*P2270</f>
        <v>5.1568500000000004</v>
      </c>
      <c r="R2270" s="37"/>
      <c r="S2270" s="37">
        <f>M2270*R2270</f>
        <v>0</v>
      </c>
      <c r="T2270" s="37">
        <v>21</v>
      </c>
      <c r="U2270" s="37">
        <f>O2270*T2270/100</f>
        <v>4296.6000000000004</v>
      </c>
      <c r="V2270" s="37">
        <f>U2270+O2270</f>
        <v>24756.6</v>
      </c>
      <c r="W2270" s="37" t="s">
        <v>1392</v>
      </c>
      <c r="X2270" s="37"/>
      <c r="Y2270" s="37">
        <v>1</v>
      </c>
    </row>
    <row r="2271" spans="6:25" s="38" customFormat="1" ht="12" outlineLevel="2" x14ac:dyDescent="0.3">
      <c r="F2271" s="39"/>
      <c r="G2271" s="40"/>
      <c r="H2271" s="191" t="s">
        <v>230</v>
      </c>
      <c r="I2271" s="203"/>
      <c r="J2271" s="203"/>
      <c r="K2271" s="203"/>
      <c r="L2271" s="203"/>
      <c r="M2271" s="203"/>
      <c r="N2271" s="203"/>
      <c r="O2271" s="203"/>
      <c r="P2271" s="42"/>
      <c r="Q2271" s="43"/>
      <c r="R2271" s="42"/>
      <c r="S2271" s="43"/>
      <c r="T2271" s="44"/>
      <c r="U2271" s="44"/>
      <c r="V2271" s="44"/>
      <c r="W2271" s="45"/>
    </row>
    <row r="2272" spans="6:25" s="38" customFormat="1" ht="6" customHeight="1" outlineLevel="2" x14ac:dyDescent="0.3">
      <c r="F2272" s="39"/>
      <c r="G2272" s="40"/>
      <c r="H2272" s="41"/>
      <c r="I2272" s="46"/>
      <c r="J2272" s="46"/>
      <c r="K2272" s="46"/>
      <c r="L2272" s="46"/>
      <c r="M2272" s="46"/>
      <c r="N2272" s="46"/>
      <c r="O2272" s="46"/>
      <c r="P2272" s="42"/>
      <c r="Q2272" s="43"/>
      <c r="R2272" s="42"/>
      <c r="S2272" s="43"/>
      <c r="T2272" s="44"/>
      <c r="U2272" s="44"/>
      <c r="V2272" s="44"/>
      <c r="W2272" s="45"/>
    </row>
    <row r="2273" spans="6:25" s="47" customFormat="1" ht="10.5" outlineLevel="3" x14ac:dyDescent="0.25">
      <c r="F2273" s="48"/>
      <c r="G2273" s="49"/>
      <c r="H2273" s="50" t="str">
        <f t="shared" ref="H2273:H2280" si="36">IF(AND(H2272&lt;&gt;"Výkaz výměr:",I2272=""),"Výkaz výměr:","")</f>
        <v>Výkaz výměr:</v>
      </c>
      <c r="I2273" s="51" t="s">
        <v>611</v>
      </c>
      <c r="J2273" s="52"/>
      <c r="K2273" s="53"/>
      <c r="L2273" s="54"/>
      <c r="M2273" s="55"/>
      <c r="N2273" s="56"/>
      <c r="O2273" s="57"/>
      <c r="P2273" s="58"/>
      <c r="Q2273" s="56"/>
      <c r="R2273" s="56"/>
      <c r="S2273" s="56"/>
      <c r="T2273" s="59" t="s">
        <v>3</v>
      </c>
      <c r="U2273" s="56"/>
      <c r="V2273" s="56"/>
      <c r="W2273" s="60"/>
    </row>
    <row r="2274" spans="6:25" s="47" customFormat="1" ht="10.5" outlineLevel="3" x14ac:dyDescent="0.25">
      <c r="F2274" s="48"/>
      <c r="G2274" s="49"/>
      <c r="H2274" s="50" t="str">
        <f t="shared" si="36"/>
        <v/>
      </c>
      <c r="I2274" s="51" t="s">
        <v>420</v>
      </c>
      <c r="J2274" s="52"/>
      <c r="K2274" s="53"/>
      <c r="L2274" s="54"/>
      <c r="M2274" s="55"/>
      <c r="N2274" s="56"/>
      <c r="O2274" s="57"/>
      <c r="P2274" s="58"/>
      <c r="Q2274" s="56"/>
      <c r="R2274" s="56"/>
      <c r="S2274" s="56"/>
      <c r="T2274" s="59" t="s">
        <v>3</v>
      </c>
      <c r="U2274" s="56"/>
      <c r="V2274" s="56"/>
      <c r="W2274" s="60"/>
    </row>
    <row r="2275" spans="6:25" s="47" customFormat="1" ht="10.5" outlineLevel="3" x14ac:dyDescent="0.25">
      <c r="F2275" s="48"/>
      <c r="G2275" s="49"/>
      <c r="H2275" s="50" t="str">
        <f t="shared" si="36"/>
        <v/>
      </c>
      <c r="I2275" s="51" t="s">
        <v>236</v>
      </c>
      <c r="J2275" s="52"/>
      <c r="K2275" s="53"/>
      <c r="L2275" s="54"/>
      <c r="M2275" s="55"/>
      <c r="N2275" s="56"/>
      <c r="O2275" s="57"/>
      <c r="P2275" s="58"/>
      <c r="Q2275" s="56"/>
      <c r="R2275" s="56"/>
      <c r="S2275" s="56"/>
      <c r="T2275" s="59" t="s">
        <v>3</v>
      </c>
      <c r="U2275" s="56"/>
      <c r="V2275" s="56"/>
      <c r="W2275" s="60"/>
    </row>
    <row r="2276" spans="6:25" s="47" customFormat="1" ht="10.5" outlineLevel="3" x14ac:dyDescent="0.25">
      <c r="F2276" s="48"/>
      <c r="G2276" s="49"/>
      <c r="H2276" s="50" t="str">
        <f t="shared" si="36"/>
        <v/>
      </c>
      <c r="I2276" s="51" t="s">
        <v>402</v>
      </c>
      <c r="J2276" s="52"/>
      <c r="K2276" s="53"/>
      <c r="L2276" s="54"/>
      <c r="M2276" s="55"/>
      <c r="N2276" s="56"/>
      <c r="O2276" s="57"/>
      <c r="P2276" s="58"/>
      <c r="Q2276" s="56"/>
      <c r="R2276" s="56"/>
      <c r="S2276" s="56"/>
      <c r="T2276" s="59" t="s">
        <v>3</v>
      </c>
      <c r="U2276" s="56"/>
      <c r="V2276" s="56"/>
      <c r="W2276" s="60"/>
    </row>
    <row r="2277" spans="6:25" s="47" customFormat="1" ht="10.5" outlineLevel="3" x14ac:dyDescent="0.25">
      <c r="F2277" s="48"/>
      <c r="G2277" s="49"/>
      <c r="H2277" s="50" t="str">
        <f t="shared" si="36"/>
        <v/>
      </c>
      <c r="I2277" s="51" t="s">
        <v>535</v>
      </c>
      <c r="J2277" s="52"/>
      <c r="K2277" s="53"/>
      <c r="L2277" s="54"/>
      <c r="M2277" s="55"/>
      <c r="N2277" s="56"/>
      <c r="O2277" s="57"/>
      <c r="P2277" s="58"/>
      <c r="Q2277" s="56"/>
      <c r="R2277" s="56"/>
      <c r="S2277" s="56"/>
      <c r="T2277" s="59" t="s">
        <v>3</v>
      </c>
      <c r="U2277" s="56"/>
      <c r="V2277" s="56"/>
      <c r="W2277" s="60"/>
    </row>
    <row r="2278" spans="6:25" s="47" customFormat="1" ht="10.5" outlineLevel="3" x14ac:dyDescent="0.25">
      <c r="F2278" s="48"/>
      <c r="G2278" s="49"/>
      <c r="H2278" s="50" t="str">
        <f t="shared" si="36"/>
        <v/>
      </c>
      <c r="I2278" s="51" t="s">
        <v>496</v>
      </c>
      <c r="J2278" s="52"/>
      <c r="K2278" s="53"/>
      <c r="L2278" s="54"/>
      <c r="M2278" s="55"/>
      <c r="N2278" s="56"/>
      <c r="O2278" s="57"/>
      <c r="P2278" s="58"/>
      <c r="Q2278" s="56"/>
      <c r="R2278" s="56"/>
      <c r="S2278" s="56"/>
      <c r="T2278" s="59" t="s">
        <v>3</v>
      </c>
      <c r="U2278" s="56"/>
      <c r="V2278" s="56"/>
      <c r="W2278" s="60"/>
    </row>
    <row r="2279" spans="6:25" s="47" customFormat="1" ht="10.5" outlineLevel="3" x14ac:dyDescent="0.25">
      <c r="F2279" s="48"/>
      <c r="G2279" s="49"/>
      <c r="H2279" s="50" t="str">
        <f t="shared" si="36"/>
        <v/>
      </c>
      <c r="I2279" s="51" t="s">
        <v>796</v>
      </c>
      <c r="J2279" s="52"/>
      <c r="K2279" s="53"/>
      <c r="L2279" s="54"/>
      <c r="M2279" s="55">
        <v>597.4</v>
      </c>
      <c r="N2279" s="56"/>
      <c r="O2279" s="57"/>
      <c r="P2279" s="58"/>
      <c r="Q2279" s="56"/>
      <c r="R2279" s="56"/>
      <c r="S2279" s="56"/>
      <c r="T2279" s="59" t="s">
        <v>3</v>
      </c>
      <c r="U2279" s="56"/>
      <c r="V2279" s="56"/>
      <c r="W2279" s="60"/>
    </row>
    <row r="2280" spans="6:25" s="47" customFormat="1" ht="10.5" outlineLevel="3" x14ac:dyDescent="0.25">
      <c r="F2280" s="48"/>
      <c r="G2280" s="49"/>
      <c r="H2280" s="50" t="str">
        <f t="shared" si="36"/>
        <v/>
      </c>
      <c r="I2280" s="51" t="s">
        <v>1163</v>
      </c>
      <c r="J2280" s="52"/>
      <c r="K2280" s="53"/>
      <c r="L2280" s="54"/>
      <c r="M2280" s="55">
        <v>-504.4</v>
      </c>
      <c r="N2280" s="56"/>
      <c r="O2280" s="57"/>
      <c r="P2280" s="58"/>
      <c r="Q2280" s="56"/>
      <c r="R2280" s="56"/>
      <c r="S2280" s="56"/>
      <c r="T2280" s="59" t="s">
        <v>3</v>
      </c>
      <c r="U2280" s="56"/>
      <c r="V2280" s="56"/>
      <c r="W2280" s="60"/>
    </row>
    <row r="2281" spans="6:25" s="38" customFormat="1" ht="12" outlineLevel="2" x14ac:dyDescent="0.3">
      <c r="F2281" s="30">
        <v>347</v>
      </c>
      <c r="G2281" s="31" t="s">
        <v>0</v>
      </c>
      <c r="H2281" s="32" t="s">
        <v>294</v>
      </c>
      <c r="I2281" s="33" t="s">
        <v>1215</v>
      </c>
      <c r="J2281" s="31" t="s">
        <v>13</v>
      </c>
      <c r="K2281" s="34">
        <v>6.1999999999999886</v>
      </c>
      <c r="L2281" s="35">
        <v>0</v>
      </c>
      <c r="M2281" s="34">
        <v>6.1999999999999886</v>
      </c>
      <c r="N2281" s="36">
        <v>220</v>
      </c>
      <c r="O2281" s="37">
        <f>M2281*N2281</f>
        <v>1363.9999999999975</v>
      </c>
      <c r="P2281" s="37">
        <v>5.5449999999999999E-2</v>
      </c>
      <c r="Q2281" s="37">
        <f>M2281*P2281</f>
        <v>0.34378999999999937</v>
      </c>
      <c r="R2281" s="37"/>
      <c r="S2281" s="37">
        <f>M2281*R2281</f>
        <v>0</v>
      </c>
      <c r="T2281" s="37">
        <v>21</v>
      </c>
      <c r="U2281" s="37">
        <f>O2281*T2281/100</f>
        <v>286.43999999999949</v>
      </c>
      <c r="V2281" s="37">
        <f>U2281+O2281</f>
        <v>1650.4399999999969</v>
      </c>
      <c r="W2281" s="37" t="s">
        <v>1392</v>
      </c>
      <c r="X2281" s="37"/>
      <c r="Y2281" s="37">
        <v>1</v>
      </c>
    </row>
    <row r="2282" spans="6:25" s="38" customFormat="1" ht="12" outlineLevel="2" x14ac:dyDescent="0.3">
      <c r="F2282" s="39"/>
      <c r="G2282" s="40"/>
      <c r="H2282" s="191" t="s">
        <v>230</v>
      </c>
      <c r="I2282" s="203"/>
      <c r="J2282" s="203"/>
      <c r="K2282" s="203"/>
      <c r="L2282" s="203"/>
      <c r="M2282" s="203"/>
      <c r="N2282" s="203"/>
      <c r="O2282" s="203"/>
      <c r="P2282" s="42"/>
      <c r="Q2282" s="43"/>
      <c r="R2282" s="42"/>
      <c r="S2282" s="43"/>
      <c r="T2282" s="44"/>
      <c r="U2282" s="44"/>
      <c r="V2282" s="44"/>
      <c r="W2282" s="45"/>
    </row>
    <row r="2283" spans="6:25" s="38" customFormat="1" ht="6" customHeight="1" outlineLevel="2" x14ac:dyDescent="0.3">
      <c r="F2283" s="39"/>
      <c r="G2283" s="40"/>
      <c r="H2283" s="41"/>
      <c r="I2283" s="46"/>
      <c r="J2283" s="46"/>
      <c r="K2283" s="46"/>
      <c r="L2283" s="46"/>
      <c r="M2283" s="46"/>
      <c r="N2283" s="46"/>
      <c r="O2283" s="46"/>
      <c r="P2283" s="42"/>
      <c r="Q2283" s="43"/>
      <c r="R2283" s="42"/>
      <c r="S2283" s="43"/>
      <c r="T2283" s="44"/>
      <c r="U2283" s="44"/>
      <c r="V2283" s="44"/>
      <c r="W2283" s="45"/>
    </row>
    <row r="2284" spans="6:25" s="47" customFormat="1" ht="10.5" outlineLevel="3" x14ac:dyDescent="0.25">
      <c r="F2284" s="48"/>
      <c r="G2284" s="49"/>
      <c r="H2284" s="50" t="str">
        <f t="shared" ref="H2284:H2292" si="37">IF(AND(H2283&lt;&gt;"Výkaz výměr:",I2283=""),"Výkaz výměr:","")</f>
        <v>Výkaz výměr:</v>
      </c>
      <c r="I2284" s="51" t="s">
        <v>611</v>
      </c>
      <c r="J2284" s="52"/>
      <c r="K2284" s="53"/>
      <c r="L2284" s="54"/>
      <c r="M2284" s="55"/>
      <c r="N2284" s="56"/>
      <c r="O2284" s="57"/>
      <c r="P2284" s="58"/>
      <c r="Q2284" s="56"/>
      <c r="R2284" s="56"/>
      <c r="S2284" s="56"/>
      <c r="T2284" s="59" t="s">
        <v>3</v>
      </c>
      <c r="U2284" s="56"/>
      <c r="V2284" s="56"/>
      <c r="W2284" s="60"/>
    </row>
    <row r="2285" spans="6:25" s="47" customFormat="1" ht="10.5" outlineLevel="3" x14ac:dyDescent="0.25">
      <c r="F2285" s="48"/>
      <c r="G2285" s="49"/>
      <c r="H2285" s="50" t="str">
        <f t="shared" si="37"/>
        <v/>
      </c>
      <c r="I2285" s="51" t="s">
        <v>420</v>
      </c>
      <c r="J2285" s="52"/>
      <c r="K2285" s="53"/>
      <c r="L2285" s="54"/>
      <c r="M2285" s="55"/>
      <c r="N2285" s="56"/>
      <c r="O2285" s="57"/>
      <c r="P2285" s="58"/>
      <c r="Q2285" s="56"/>
      <c r="R2285" s="56"/>
      <c r="S2285" s="56"/>
      <c r="T2285" s="59" t="s">
        <v>3</v>
      </c>
      <c r="U2285" s="56"/>
      <c r="V2285" s="56"/>
      <c r="W2285" s="60"/>
    </row>
    <row r="2286" spans="6:25" s="47" customFormat="1" ht="10.5" outlineLevel="3" x14ac:dyDescent="0.25">
      <c r="F2286" s="48"/>
      <c r="G2286" s="49"/>
      <c r="H2286" s="50" t="str">
        <f t="shared" si="37"/>
        <v/>
      </c>
      <c r="I2286" s="51" t="s">
        <v>236</v>
      </c>
      <c r="J2286" s="52"/>
      <c r="K2286" s="53"/>
      <c r="L2286" s="54"/>
      <c r="M2286" s="55"/>
      <c r="N2286" s="56"/>
      <c r="O2286" s="57"/>
      <c r="P2286" s="58"/>
      <c r="Q2286" s="56"/>
      <c r="R2286" s="56"/>
      <c r="S2286" s="56"/>
      <c r="T2286" s="59" t="s">
        <v>3</v>
      </c>
      <c r="U2286" s="56"/>
      <c r="V2286" s="56"/>
      <c r="W2286" s="60"/>
    </row>
    <row r="2287" spans="6:25" s="47" customFormat="1" ht="10.5" outlineLevel="3" x14ac:dyDescent="0.25">
      <c r="F2287" s="48"/>
      <c r="G2287" s="49"/>
      <c r="H2287" s="50" t="str">
        <f t="shared" si="37"/>
        <v/>
      </c>
      <c r="I2287" s="51" t="s">
        <v>402</v>
      </c>
      <c r="J2287" s="52"/>
      <c r="K2287" s="53"/>
      <c r="L2287" s="54"/>
      <c r="M2287" s="55"/>
      <c r="N2287" s="56"/>
      <c r="O2287" s="57"/>
      <c r="P2287" s="58"/>
      <c r="Q2287" s="56"/>
      <c r="R2287" s="56"/>
      <c r="S2287" s="56"/>
      <c r="T2287" s="59" t="s">
        <v>3</v>
      </c>
      <c r="U2287" s="56"/>
      <c r="V2287" s="56"/>
      <c r="W2287" s="60"/>
    </row>
    <row r="2288" spans="6:25" s="47" customFormat="1" ht="10.5" outlineLevel="3" x14ac:dyDescent="0.25">
      <c r="F2288" s="48"/>
      <c r="G2288" s="49"/>
      <c r="H2288" s="50" t="str">
        <f t="shared" si="37"/>
        <v/>
      </c>
      <c r="I2288" s="51" t="s">
        <v>535</v>
      </c>
      <c r="J2288" s="52"/>
      <c r="K2288" s="53"/>
      <c r="L2288" s="54"/>
      <c r="M2288" s="55"/>
      <c r="N2288" s="56"/>
      <c r="O2288" s="57"/>
      <c r="P2288" s="58"/>
      <c r="Q2288" s="56"/>
      <c r="R2288" s="56"/>
      <c r="S2288" s="56"/>
      <c r="T2288" s="59" t="s">
        <v>3</v>
      </c>
      <c r="U2288" s="56"/>
      <c r="V2288" s="56"/>
      <c r="W2288" s="60"/>
    </row>
    <row r="2289" spans="6:25" s="47" customFormat="1" ht="10.5" outlineLevel="3" x14ac:dyDescent="0.25">
      <c r="F2289" s="48"/>
      <c r="G2289" s="49"/>
      <c r="H2289" s="50" t="str">
        <f t="shared" si="37"/>
        <v/>
      </c>
      <c r="I2289" s="51" t="s">
        <v>496</v>
      </c>
      <c r="J2289" s="52"/>
      <c r="K2289" s="53"/>
      <c r="L2289" s="54"/>
      <c r="M2289" s="55"/>
      <c r="N2289" s="56"/>
      <c r="O2289" s="57"/>
      <c r="P2289" s="58"/>
      <c r="Q2289" s="56"/>
      <c r="R2289" s="56"/>
      <c r="S2289" s="56"/>
      <c r="T2289" s="59" t="s">
        <v>3</v>
      </c>
      <c r="U2289" s="56"/>
      <c r="V2289" s="56"/>
      <c r="W2289" s="60"/>
    </row>
    <row r="2290" spans="6:25" s="47" customFormat="1" ht="10.5" outlineLevel="3" x14ac:dyDescent="0.25">
      <c r="F2290" s="48"/>
      <c r="G2290" s="49"/>
      <c r="H2290" s="50" t="str">
        <f t="shared" si="37"/>
        <v/>
      </c>
      <c r="I2290" s="51" t="s">
        <v>796</v>
      </c>
      <c r="J2290" s="52"/>
      <c r="K2290" s="53"/>
      <c r="L2290" s="54"/>
      <c r="M2290" s="55">
        <v>597.4</v>
      </c>
      <c r="N2290" s="56"/>
      <c r="O2290" s="57"/>
      <c r="P2290" s="58"/>
      <c r="Q2290" s="56"/>
      <c r="R2290" s="56"/>
      <c r="S2290" s="56"/>
      <c r="T2290" s="59" t="s">
        <v>3</v>
      </c>
      <c r="U2290" s="56"/>
      <c r="V2290" s="56"/>
      <c r="W2290" s="60"/>
    </row>
    <row r="2291" spans="6:25" s="47" customFormat="1" ht="10.5" outlineLevel="3" x14ac:dyDescent="0.25">
      <c r="F2291" s="48"/>
      <c r="G2291" s="49"/>
      <c r="H2291" s="50" t="str">
        <f t="shared" si="37"/>
        <v/>
      </c>
      <c r="I2291" s="51" t="s">
        <v>1135</v>
      </c>
      <c r="J2291" s="52"/>
      <c r="K2291" s="53"/>
      <c r="L2291" s="54"/>
      <c r="M2291" s="55">
        <v>-93</v>
      </c>
      <c r="N2291" s="56"/>
      <c r="O2291" s="57"/>
      <c r="P2291" s="58"/>
      <c r="Q2291" s="56"/>
      <c r="R2291" s="56"/>
      <c r="S2291" s="56"/>
      <c r="T2291" s="59" t="s">
        <v>3</v>
      </c>
      <c r="U2291" s="56"/>
      <c r="V2291" s="56"/>
      <c r="W2291" s="60"/>
    </row>
    <row r="2292" spans="6:25" s="47" customFormat="1" ht="10.5" outlineLevel="3" x14ac:dyDescent="0.25">
      <c r="F2292" s="48"/>
      <c r="G2292" s="49"/>
      <c r="H2292" s="50" t="str">
        <f t="shared" si="37"/>
        <v/>
      </c>
      <c r="I2292" s="51" t="s">
        <v>1162</v>
      </c>
      <c r="J2292" s="52"/>
      <c r="K2292" s="53"/>
      <c r="L2292" s="54"/>
      <c r="M2292" s="55">
        <v>-498.2</v>
      </c>
      <c r="N2292" s="56"/>
      <c r="O2292" s="57"/>
      <c r="P2292" s="58"/>
      <c r="Q2292" s="56"/>
      <c r="R2292" s="56"/>
      <c r="S2292" s="56"/>
      <c r="T2292" s="59" t="s">
        <v>3</v>
      </c>
      <c r="U2292" s="56"/>
      <c r="V2292" s="56"/>
      <c r="W2292" s="60"/>
    </row>
    <row r="2293" spans="6:25" s="38" customFormat="1" ht="12" outlineLevel="2" x14ac:dyDescent="0.3">
      <c r="F2293" s="30">
        <v>348</v>
      </c>
      <c r="G2293" s="31" t="s">
        <v>0</v>
      </c>
      <c r="H2293" s="32" t="s">
        <v>485</v>
      </c>
      <c r="I2293" s="33" t="s">
        <v>1207</v>
      </c>
      <c r="J2293" s="31" t="s">
        <v>13</v>
      </c>
      <c r="K2293" s="34">
        <v>88.56</v>
      </c>
      <c r="L2293" s="35">
        <v>0</v>
      </c>
      <c r="M2293" s="34">
        <v>88.56</v>
      </c>
      <c r="N2293" s="36">
        <v>197</v>
      </c>
      <c r="O2293" s="37">
        <f>M2293*N2293</f>
        <v>17446.32</v>
      </c>
      <c r="P2293" s="37">
        <v>0.129</v>
      </c>
      <c r="Q2293" s="37">
        <f>M2293*P2293</f>
        <v>11.424240000000001</v>
      </c>
      <c r="R2293" s="37"/>
      <c r="S2293" s="37">
        <f>M2293*R2293</f>
        <v>0</v>
      </c>
      <c r="T2293" s="37">
        <v>21</v>
      </c>
      <c r="U2293" s="37">
        <f>O2293*T2293/100</f>
        <v>3663.7271999999998</v>
      </c>
      <c r="V2293" s="37">
        <f>U2293+O2293</f>
        <v>21110.047200000001</v>
      </c>
      <c r="W2293" s="37" t="s">
        <v>523</v>
      </c>
      <c r="X2293" s="37"/>
      <c r="Y2293" s="37">
        <v>1</v>
      </c>
    </row>
    <row r="2294" spans="6:25" s="38" customFormat="1" ht="12" outlineLevel="2" x14ac:dyDescent="0.3">
      <c r="F2294" s="39"/>
      <c r="G2294" s="40"/>
      <c r="H2294" s="191" t="s">
        <v>230</v>
      </c>
      <c r="I2294" s="203"/>
      <c r="J2294" s="203"/>
      <c r="K2294" s="203"/>
      <c r="L2294" s="203"/>
      <c r="M2294" s="203"/>
      <c r="N2294" s="203"/>
      <c r="O2294" s="203"/>
      <c r="P2294" s="42"/>
      <c r="Q2294" s="43"/>
      <c r="R2294" s="42"/>
      <c r="S2294" s="43"/>
      <c r="T2294" s="44"/>
      <c r="U2294" s="44"/>
      <c r="V2294" s="44"/>
      <c r="W2294" s="45"/>
    </row>
    <row r="2295" spans="6:25" s="38" customFormat="1" ht="6" customHeight="1" outlineLevel="2" x14ac:dyDescent="0.3">
      <c r="F2295" s="39"/>
      <c r="G2295" s="40"/>
      <c r="H2295" s="41"/>
      <c r="I2295" s="46"/>
      <c r="J2295" s="46"/>
      <c r="K2295" s="46"/>
      <c r="L2295" s="46"/>
      <c r="M2295" s="46"/>
      <c r="N2295" s="46"/>
      <c r="O2295" s="46"/>
      <c r="P2295" s="42"/>
      <c r="Q2295" s="43"/>
      <c r="R2295" s="42"/>
      <c r="S2295" s="43"/>
      <c r="T2295" s="44"/>
      <c r="U2295" s="44"/>
      <c r="V2295" s="44"/>
      <c r="W2295" s="45"/>
    </row>
    <row r="2296" spans="6:25" s="47" customFormat="1" ht="10.5" outlineLevel="3" x14ac:dyDescent="0.25">
      <c r="F2296" s="48"/>
      <c r="G2296" s="49"/>
      <c r="H2296" s="50" t="str">
        <f>IF(AND(H2295&lt;&gt;"Výkaz výměr:",I2295=""),"Výkaz výměr:","")</f>
        <v>Výkaz výměr:</v>
      </c>
      <c r="I2296" s="51" t="s">
        <v>881</v>
      </c>
      <c r="J2296" s="52"/>
      <c r="K2296" s="53"/>
      <c r="L2296" s="54"/>
      <c r="M2296" s="55"/>
      <c r="N2296" s="56"/>
      <c r="O2296" s="57"/>
      <c r="P2296" s="58"/>
      <c r="Q2296" s="56"/>
      <c r="R2296" s="56"/>
      <c r="S2296" s="56"/>
      <c r="T2296" s="59" t="s">
        <v>3</v>
      </c>
      <c r="U2296" s="56"/>
      <c r="V2296" s="56"/>
      <c r="W2296" s="60"/>
    </row>
    <row r="2297" spans="6:25" s="47" customFormat="1" ht="10.5" outlineLevel="3" x14ac:dyDescent="0.25">
      <c r="F2297" s="48"/>
      <c r="G2297" s="49"/>
      <c r="H2297" s="50" t="str">
        <f>IF(AND(H2296&lt;&gt;"Výkaz výměr:",I2296=""),"Výkaz výměr:","")</f>
        <v/>
      </c>
      <c r="I2297" s="51" t="s">
        <v>866</v>
      </c>
      <c r="J2297" s="52"/>
      <c r="K2297" s="53"/>
      <c r="L2297" s="54"/>
      <c r="M2297" s="55">
        <v>568.88</v>
      </c>
      <c r="N2297" s="56"/>
      <c r="O2297" s="57"/>
      <c r="P2297" s="58"/>
      <c r="Q2297" s="56"/>
      <c r="R2297" s="56"/>
      <c r="S2297" s="56"/>
      <c r="T2297" s="59" t="s">
        <v>3</v>
      </c>
      <c r="U2297" s="56"/>
      <c r="V2297" s="56"/>
      <c r="W2297" s="60"/>
    </row>
    <row r="2298" spans="6:25" s="47" customFormat="1" ht="10.5" outlineLevel="3" x14ac:dyDescent="0.25">
      <c r="F2298" s="48"/>
      <c r="G2298" s="49"/>
      <c r="H2298" s="50" t="str">
        <f>IF(AND(H2297&lt;&gt;"Výkaz výměr:",I2297=""),"Výkaz výměr:","")</f>
        <v/>
      </c>
      <c r="I2298" s="51" t="s">
        <v>1161</v>
      </c>
      <c r="J2298" s="52"/>
      <c r="K2298" s="53"/>
      <c r="L2298" s="54"/>
      <c r="M2298" s="55">
        <v>-480.32</v>
      </c>
      <c r="N2298" s="56"/>
      <c r="O2298" s="57"/>
      <c r="P2298" s="58"/>
      <c r="Q2298" s="56"/>
      <c r="R2298" s="56"/>
      <c r="S2298" s="56"/>
      <c r="T2298" s="59" t="s">
        <v>3</v>
      </c>
      <c r="U2298" s="56"/>
      <c r="V2298" s="56"/>
      <c r="W2298" s="60"/>
    </row>
    <row r="2299" spans="6:25" s="38" customFormat="1" ht="12" outlineLevel="2" x14ac:dyDescent="0.3">
      <c r="F2299" s="30">
        <v>349</v>
      </c>
      <c r="G2299" s="31" t="s">
        <v>0</v>
      </c>
      <c r="H2299" s="32" t="s">
        <v>167</v>
      </c>
      <c r="I2299" s="33" t="s">
        <v>1039</v>
      </c>
      <c r="J2299" s="31" t="s">
        <v>13</v>
      </c>
      <c r="K2299" s="34">
        <v>1.2000000000000028</v>
      </c>
      <c r="L2299" s="35">
        <v>0</v>
      </c>
      <c r="M2299" s="34">
        <v>1.2000000000000028</v>
      </c>
      <c r="N2299" s="36">
        <v>365</v>
      </c>
      <c r="O2299" s="37">
        <f>M2299*N2299</f>
        <v>438.00000000000102</v>
      </c>
      <c r="P2299" s="37">
        <v>0.13150000000000001</v>
      </c>
      <c r="Q2299" s="37">
        <f>M2299*P2299</f>
        <v>0.15780000000000038</v>
      </c>
      <c r="R2299" s="37"/>
      <c r="S2299" s="37">
        <f>M2299*R2299</f>
        <v>0</v>
      </c>
      <c r="T2299" s="37">
        <v>21</v>
      </c>
      <c r="U2299" s="37">
        <f>O2299*T2299/100</f>
        <v>91.980000000000217</v>
      </c>
      <c r="V2299" s="37">
        <f>U2299+O2299</f>
        <v>529.98000000000127</v>
      </c>
      <c r="W2299" s="37" t="s">
        <v>1398</v>
      </c>
      <c r="X2299" s="37"/>
      <c r="Y2299" s="37">
        <v>1</v>
      </c>
    </row>
    <row r="2300" spans="6:25" s="38" customFormat="1" ht="12" outlineLevel="2" x14ac:dyDescent="0.3">
      <c r="F2300" s="39"/>
      <c r="G2300" s="40"/>
      <c r="H2300" s="191" t="s">
        <v>230</v>
      </c>
      <c r="I2300" s="203"/>
      <c r="J2300" s="203"/>
      <c r="K2300" s="203"/>
      <c r="L2300" s="203"/>
      <c r="M2300" s="203"/>
      <c r="N2300" s="203"/>
      <c r="O2300" s="203"/>
      <c r="P2300" s="42"/>
      <c r="Q2300" s="43"/>
      <c r="R2300" s="42"/>
      <c r="S2300" s="43"/>
      <c r="T2300" s="44"/>
      <c r="U2300" s="44"/>
      <c r="V2300" s="44"/>
      <c r="W2300" s="45"/>
    </row>
    <row r="2301" spans="6:25" s="38" customFormat="1" ht="6" customHeight="1" outlineLevel="2" x14ac:dyDescent="0.3">
      <c r="F2301" s="39"/>
      <c r="G2301" s="40"/>
      <c r="H2301" s="41"/>
      <c r="I2301" s="46"/>
      <c r="J2301" s="46"/>
      <c r="K2301" s="46"/>
      <c r="L2301" s="46"/>
      <c r="M2301" s="46"/>
      <c r="N2301" s="46"/>
      <c r="O2301" s="46"/>
      <c r="P2301" s="42"/>
      <c r="Q2301" s="43"/>
      <c r="R2301" s="42"/>
      <c r="S2301" s="43"/>
      <c r="T2301" s="44"/>
      <c r="U2301" s="44"/>
      <c r="V2301" s="44"/>
      <c r="W2301" s="45"/>
    </row>
    <row r="2302" spans="6:25" s="47" customFormat="1" ht="10.5" outlineLevel="3" x14ac:dyDescent="0.25">
      <c r="F2302" s="48"/>
      <c r="G2302" s="49"/>
      <c r="H2302" s="50" t="str">
        <f>IF(AND(H2301&lt;&gt;"Výkaz výměr:",I2301=""),"Výkaz výměr:","")</f>
        <v>Výkaz výměr:</v>
      </c>
      <c r="I2302" s="51" t="s">
        <v>1000</v>
      </c>
      <c r="J2302" s="52"/>
      <c r="K2302" s="53"/>
      <c r="L2302" s="54"/>
      <c r="M2302" s="55"/>
      <c r="N2302" s="56"/>
      <c r="O2302" s="57"/>
      <c r="P2302" s="58"/>
      <c r="Q2302" s="56"/>
      <c r="R2302" s="56"/>
      <c r="S2302" s="56"/>
      <c r="T2302" s="59" t="s">
        <v>3</v>
      </c>
      <c r="U2302" s="56"/>
      <c r="V2302" s="56"/>
      <c r="W2302" s="60"/>
    </row>
    <row r="2303" spans="6:25" s="47" customFormat="1" ht="10.5" outlineLevel="3" x14ac:dyDescent="0.25">
      <c r="F2303" s="48"/>
      <c r="G2303" s="49"/>
      <c r="H2303" s="50" t="str">
        <f>IF(AND(H2302&lt;&gt;"Výkaz výměr:",I2302=""),"Výkaz výměr:","")</f>
        <v/>
      </c>
      <c r="I2303" s="51" t="s">
        <v>840</v>
      </c>
      <c r="J2303" s="52"/>
      <c r="K2303" s="53"/>
      <c r="L2303" s="54"/>
      <c r="M2303" s="55">
        <v>21.632000000000001</v>
      </c>
      <c r="N2303" s="56"/>
      <c r="O2303" s="57"/>
      <c r="P2303" s="58"/>
      <c r="Q2303" s="56"/>
      <c r="R2303" s="56"/>
      <c r="S2303" s="56"/>
      <c r="T2303" s="59" t="s">
        <v>3</v>
      </c>
      <c r="U2303" s="56"/>
      <c r="V2303" s="56"/>
      <c r="W2303" s="60"/>
    </row>
    <row r="2304" spans="6:25" s="47" customFormat="1" ht="10.5" outlineLevel="3" x14ac:dyDescent="0.25">
      <c r="F2304" s="48"/>
      <c r="G2304" s="49"/>
      <c r="H2304" s="50" t="str">
        <f>IF(AND(H2303&lt;&gt;"Výkaz výměr:",I2303=""),"Výkaz výměr:","")</f>
        <v/>
      </c>
      <c r="I2304" s="51" t="s">
        <v>1114</v>
      </c>
      <c r="J2304" s="52"/>
      <c r="K2304" s="53"/>
      <c r="L2304" s="54"/>
      <c r="M2304" s="55">
        <v>-20.431999999999999</v>
      </c>
      <c r="N2304" s="56"/>
      <c r="O2304" s="57"/>
      <c r="P2304" s="58"/>
      <c r="Q2304" s="56"/>
      <c r="R2304" s="56"/>
      <c r="S2304" s="56"/>
      <c r="T2304" s="59" t="s">
        <v>3</v>
      </c>
      <c r="U2304" s="56"/>
      <c r="V2304" s="56"/>
      <c r="W2304" s="60"/>
    </row>
    <row r="2305" spans="6:25" s="38" customFormat="1" ht="12" outlineLevel="2" x14ac:dyDescent="0.3">
      <c r="F2305" s="30">
        <v>350</v>
      </c>
      <c r="G2305" s="31" t="s">
        <v>0</v>
      </c>
      <c r="H2305" s="32" t="s">
        <v>295</v>
      </c>
      <c r="I2305" s="33" t="s">
        <v>1216</v>
      </c>
      <c r="J2305" s="31" t="s">
        <v>13</v>
      </c>
      <c r="K2305" s="34">
        <v>82.4</v>
      </c>
      <c r="L2305" s="35">
        <v>0</v>
      </c>
      <c r="M2305" s="34">
        <v>82.4</v>
      </c>
      <c r="N2305" s="36">
        <v>252</v>
      </c>
      <c r="O2305" s="37">
        <f>M2305*N2305</f>
        <v>20764.800000000003</v>
      </c>
      <c r="P2305" s="37">
        <v>7.3899999999999993E-2</v>
      </c>
      <c r="Q2305" s="37">
        <f>M2305*P2305</f>
        <v>6.0893600000000001</v>
      </c>
      <c r="R2305" s="37"/>
      <c r="S2305" s="37">
        <f>M2305*R2305</f>
        <v>0</v>
      </c>
      <c r="T2305" s="37">
        <v>21</v>
      </c>
      <c r="U2305" s="37">
        <f>O2305*T2305/100</f>
        <v>4360.6080000000002</v>
      </c>
      <c r="V2305" s="37">
        <f>U2305+O2305</f>
        <v>25125.408000000003</v>
      </c>
      <c r="W2305" s="37" t="s">
        <v>1391</v>
      </c>
      <c r="X2305" s="37"/>
      <c r="Y2305" s="37">
        <v>1</v>
      </c>
    </row>
    <row r="2306" spans="6:25" s="38" customFormat="1" ht="12" outlineLevel="2" x14ac:dyDescent="0.3">
      <c r="F2306" s="39"/>
      <c r="G2306" s="40"/>
      <c r="H2306" s="191" t="s">
        <v>230</v>
      </c>
      <c r="I2306" s="203"/>
      <c r="J2306" s="203"/>
      <c r="K2306" s="203"/>
      <c r="L2306" s="203"/>
      <c r="M2306" s="203"/>
      <c r="N2306" s="203"/>
      <c r="O2306" s="203"/>
      <c r="P2306" s="42"/>
      <c r="Q2306" s="43"/>
      <c r="R2306" s="42"/>
      <c r="S2306" s="43"/>
      <c r="T2306" s="44"/>
      <c r="U2306" s="44"/>
      <c r="V2306" s="44"/>
      <c r="W2306" s="45"/>
    </row>
    <row r="2307" spans="6:25" s="38" customFormat="1" ht="6" customHeight="1" outlineLevel="2" x14ac:dyDescent="0.3">
      <c r="F2307" s="39"/>
      <c r="G2307" s="40"/>
      <c r="H2307" s="41"/>
      <c r="I2307" s="46"/>
      <c r="J2307" s="46"/>
      <c r="K2307" s="46"/>
      <c r="L2307" s="46"/>
      <c r="M2307" s="46"/>
      <c r="N2307" s="46"/>
      <c r="O2307" s="46"/>
      <c r="P2307" s="42"/>
      <c r="Q2307" s="43"/>
      <c r="R2307" s="42"/>
      <c r="S2307" s="43"/>
      <c r="T2307" s="44"/>
      <c r="U2307" s="44"/>
      <c r="V2307" s="44"/>
      <c r="W2307" s="45"/>
    </row>
    <row r="2308" spans="6:25" s="47" customFormat="1" ht="10.5" outlineLevel="3" x14ac:dyDescent="0.25">
      <c r="F2308" s="48"/>
      <c r="G2308" s="49"/>
      <c r="H2308" s="50" t="str">
        <f t="shared" ref="H2308:H2315" si="38">IF(AND(H2307&lt;&gt;"Výkaz výměr:",I2307=""),"Výkaz výměr:","")</f>
        <v>Výkaz výměr:</v>
      </c>
      <c r="I2308" s="51" t="s">
        <v>733</v>
      </c>
      <c r="J2308" s="52"/>
      <c r="K2308" s="53"/>
      <c r="L2308" s="54"/>
      <c r="M2308" s="55"/>
      <c r="N2308" s="56"/>
      <c r="O2308" s="57"/>
      <c r="P2308" s="58"/>
      <c r="Q2308" s="56"/>
      <c r="R2308" s="56"/>
      <c r="S2308" s="56"/>
      <c r="T2308" s="59" t="s">
        <v>3</v>
      </c>
      <c r="U2308" s="56"/>
      <c r="V2308" s="56"/>
      <c r="W2308" s="60"/>
    </row>
    <row r="2309" spans="6:25" s="47" customFormat="1" ht="10.5" outlineLevel="3" x14ac:dyDescent="0.25">
      <c r="F2309" s="48"/>
      <c r="G2309" s="49"/>
      <c r="H2309" s="50" t="str">
        <f t="shared" si="38"/>
        <v/>
      </c>
      <c r="I2309" s="51" t="s">
        <v>383</v>
      </c>
      <c r="J2309" s="52"/>
      <c r="K2309" s="53"/>
      <c r="L2309" s="54"/>
      <c r="M2309" s="55"/>
      <c r="N2309" s="56"/>
      <c r="O2309" s="57"/>
      <c r="P2309" s="58"/>
      <c r="Q2309" s="56"/>
      <c r="R2309" s="56"/>
      <c r="S2309" s="56"/>
      <c r="T2309" s="59" t="s">
        <v>3</v>
      </c>
      <c r="U2309" s="56"/>
      <c r="V2309" s="56"/>
      <c r="W2309" s="60"/>
    </row>
    <row r="2310" spans="6:25" s="47" customFormat="1" ht="10.5" outlineLevel="3" x14ac:dyDescent="0.25">
      <c r="F2310" s="48"/>
      <c r="G2310" s="49"/>
      <c r="H2310" s="50" t="str">
        <f t="shared" si="38"/>
        <v/>
      </c>
      <c r="I2310" s="51" t="s">
        <v>451</v>
      </c>
      <c r="J2310" s="52"/>
      <c r="K2310" s="53"/>
      <c r="L2310" s="54"/>
      <c r="M2310" s="55"/>
      <c r="N2310" s="56"/>
      <c r="O2310" s="57"/>
      <c r="P2310" s="58"/>
      <c r="Q2310" s="56"/>
      <c r="R2310" s="56"/>
      <c r="S2310" s="56"/>
      <c r="T2310" s="59" t="s">
        <v>3</v>
      </c>
      <c r="U2310" s="56"/>
      <c r="V2310" s="56"/>
      <c r="W2310" s="60"/>
    </row>
    <row r="2311" spans="6:25" s="47" customFormat="1" ht="10.5" outlineLevel="3" x14ac:dyDescent="0.25">
      <c r="F2311" s="48"/>
      <c r="G2311" s="49"/>
      <c r="H2311" s="50" t="str">
        <f t="shared" si="38"/>
        <v/>
      </c>
      <c r="I2311" s="51" t="s">
        <v>236</v>
      </c>
      <c r="J2311" s="52"/>
      <c r="K2311" s="53"/>
      <c r="L2311" s="54"/>
      <c r="M2311" s="55"/>
      <c r="N2311" s="56"/>
      <c r="O2311" s="57"/>
      <c r="P2311" s="58"/>
      <c r="Q2311" s="56"/>
      <c r="R2311" s="56"/>
      <c r="S2311" s="56"/>
      <c r="T2311" s="59" t="s">
        <v>3</v>
      </c>
      <c r="U2311" s="56"/>
      <c r="V2311" s="56"/>
      <c r="W2311" s="60"/>
    </row>
    <row r="2312" spans="6:25" s="47" customFormat="1" ht="10.5" outlineLevel="3" x14ac:dyDescent="0.25">
      <c r="F2312" s="48"/>
      <c r="G2312" s="49"/>
      <c r="H2312" s="50" t="str">
        <f t="shared" si="38"/>
        <v/>
      </c>
      <c r="I2312" s="51" t="s">
        <v>975</v>
      </c>
      <c r="J2312" s="52"/>
      <c r="K2312" s="53"/>
      <c r="L2312" s="54"/>
      <c r="M2312" s="55"/>
      <c r="N2312" s="56"/>
      <c r="O2312" s="57"/>
      <c r="P2312" s="58"/>
      <c r="Q2312" s="56"/>
      <c r="R2312" s="56"/>
      <c r="S2312" s="56"/>
      <c r="T2312" s="59" t="s">
        <v>3</v>
      </c>
      <c r="U2312" s="56"/>
      <c r="V2312" s="56"/>
      <c r="W2312" s="60"/>
    </row>
    <row r="2313" spans="6:25" s="47" customFormat="1" ht="10.5" outlineLevel="3" x14ac:dyDescent="0.25">
      <c r="F2313" s="48"/>
      <c r="G2313" s="49"/>
      <c r="H2313" s="50" t="str">
        <f t="shared" si="38"/>
        <v/>
      </c>
      <c r="I2313" s="51" t="s">
        <v>27</v>
      </c>
      <c r="J2313" s="52"/>
      <c r="K2313" s="53"/>
      <c r="L2313" s="54"/>
      <c r="M2313" s="55"/>
      <c r="N2313" s="56"/>
      <c r="O2313" s="57"/>
      <c r="P2313" s="58"/>
      <c r="Q2313" s="56"/>
      <c r="R2313" s="56"/>
      <c r="S2313" s="56"/>
      <c r="T2313" s="59" t="s">
        <v>3</v>
      </c>
      <c r="U2313" s="56"/>
      <c r="V2313" s="56"/>
      <c r="W2313" s="60"/>
    </row>
    <row r="2314" spans="6:25" s="47" customFormat="1" ht="10.5" outlineLevel="3" x14ac:dyDescent="0.25">
      <c r="F2314" s="48"/>
      <c r="G2314" s="49"/>
      <c r="H2314" s="50" t="str">
        <f t="shared" si="38"/>
        <v/>
      </c>
      <c r="I2314" s="51" t="s">
        <v>724</v>
      </c>
      <c r="J2314" s="52"/>
      <c r="K2314" s="53"/>
      <c r="L2314" s="54"/>
      <c r="M2314" s="55">
        <v>92.7</v>
      </c>
      <c r="N2314" s="56"/>
      <c r="O2314" s="57"/>
      <c r="P2314" s="58"/>
      <c r="Q2314" s="56"/>
      <c r="R2314" s="56"/>
      <c r="S2314" s="56"/>
      <c r="T2314" s="59" t="s">
        <v>3</v>
      </c>
      <c r="U2314" s="56"/>
      <c r="V2314" s="56"/>
      <c r="W2314" s="60"/>
    </row>
    <row r="2315" spans="6:25" s="47" customFormat="1" ht="10.5" outlineLevel="3" x14ac:dyDescent="0.25">
      <c r="F2315" s="48"/>
      <c r="G2315" s="49"/>
      <c r="H2315" s="50" t="str">
        <f t="shared" si="38"/>
        <v/>
      </c>
      <c r="I2315" s="51" t="s">
        <v>1107</v>
      </c>
      <c r="J2315" s="52"/>
      <c r="K2315" s="53"/>
      <c r="L2315" s="54"/>
      <c r="M2315" s="55">
        <v>-10.3</v>
      </c>
      <c r="N2315" s="56"/>
      <c r="O2315" s="57"/>
      <c r="P2315" s="58"/>
      <c r="Q2315" s="56"/>
      <c r="R2315" s="56"/>
      <c r="S2315" s="56"/>
      <c r="T2315" s="59" t="s">
        <v>3</v>
      </c>
      <c r="U2315" s="56"/>
      <c r="V2315" s="56"/>
      <c r="W2315" s="60"/>
    </row>
    <row r="2316" spans="6:25" s="38" customFormat="1" ht="12" outlineLevel="2" x14ac:dyDescent="0.3">
      <c r="F2316" s="30">
        <v>351</v>
      </c>
      <c r="G2316" s="31" t="s">
        <v>0</v>
      </c>
      <c r="H2316" s="32" t="s">
        <v>169</v>
      </c>
      <c r="I2316" s="33" t="s">
        <v>1247</v>
      </c>
      <c r="J2316" s="31" t="s">
        <v>13</v>
      </c>
      <c r="K2316" s="34">
        <v>80</v>
      </c>
      <c r="L2316" s="35">
        <v>0</v>
      </c>
      <c r="M2316" s="34">
        <v>80</v>
      </c>
      <c r="N2316" s="36">
        <v>287</v>
      </c>
      <c r="O2316" s="37">
        <f>M2316*N2316</f>
        <v>22960</v>
      </c>
      <c r="P2316" s="37">
        <v>0.17244999999999999</v>
      </c>
      <c r="Q2316" s="37">
        <f>M2316*P2316</f>
        <v>13.795999999999999</v>
      </c>
      <c r="R2316" s="37"/>
      <c r="S2316" s="37">
        <f>M2316*R2316</f>
        <v>0</v>
      </c>
      <c r="T2316" s="37">
        <v>21</v>
      </c>
      <c r="U2316" s="37">
        <f>O2316*T2316/100</f>
        <v>4821.6000000000004</v>
      </c>
      <c r="V2316" s="37">
        <f>U2316+O2316</f>
        <v>27781.599999999999</v>
      </c>
      <c r="W2316" s="37" t="s">
        <v>523</v>
      </c>
      <c r="X2316" s="37"/>
      <c r="Y2316" s="37">
        <v>1</v>
      </c>
    </row>
    <row r="2317" spans="6:25" s="38" customFormat="1" ht="12" outlineLevel="2" x14ac:dyDescent="0.3">
      <c r="F2317" s="39"/>
      <c r="G2317" s="40"/>
      <c r="H2317" s="191" t="s">
        <v>230</v>
      </c>
      <c r="I2317" s="203"/>
      <c r="J2317" s="203"/>
      <c r="K2317" s="203"/>
      <c r="L2317" s="203"/>
      <c r="M2317" s="203"/>
      <c r="N2317" s="203"/>
      <c r="O2317" s="203"/>
      <c r="P2317" s="42"/>
      <c r="Q2317" s="43"/>
      <c r="R2317" s="42"/>
      <c r="S2317" s="43"/>
      <c r="T2317" s="44"/>
      <c r="U2317" s="44"/>
      <c r="V2317" s="44"/>
      <c r="W2317" s="45"/>
    </row>
    <row r="2318" spans="6:25" s="38" customFormat="1" ht="6" customHeight="1" outlineLevel="2" x14ac:dyDescent="0.3">
      <c r="F2318" s="39"/>
      <c r="G2318" s="40"/>
      <c r="H2318" s="41"/>
      <c r="I2318" s="46"/>
      <c r="J2318" s="46"/>
      <c r="K2318" s="46"/>
      <c r="L2318" s="46"/>
      <c r="M2318" s="46"/>
      <c r="N2318" s="46"/>
      <c r="O2318" s="46"/>
      <c r="P2318" s="42"/>
      <c r="Q2318" s="43"/>
      <c r="R2318" s="42"/>
      <c r="S2318" s="43"/>
      <c r="T2318" s="44"/>
      <c r="U2318" s="44"/>
      <c r="V2318" s="44"/>
      <c r="W2318" s="45"/>
    </row>
    <row r="2319" spans="6:25" s="47" customFormat="1" ht="10.5" outlineLevel="3" x14ac:dyDescent="0.25">
      <c r="F2319" s="48"/>
      <c r="G2319" s="49"/>
      <c r="H2319" s="50" t="str">
        <f>IF(AND(H2318&lt;&gt;"Výkaz výměr:",I2318=""),"Výkaz výměr:","")</f>
        <v>Výkaz výměr:</v>
      </c>
      <c r="I2319" s="51" t="s">
        <v>728</v>
      </c>
      <c r="J2319" s="52"/>
      <c r="K2319" s="53"/>
      <c r="L2319" s="54"/>
      <c r="M2319" s="55"/>
      <c r="N2319" s="56"/>
      <c r="O2319" s="57"/>
      <c r="P2319" s="58"/>
      <c r="Q2319" s="56"/>
      <c r="R2319" s="56"/>
      <c r="S2319" s="56"/>
      <c r="T2319" s="59" t="s">
        <v>3</v>
      </c>
      <c r="U2319" s="56"/>
      <c r="V2319" s="56"/>
      <c r="W2319" s="60"/>
    </row>
    <row r="2320" spans="6:25" s="47" customFormat="1" ht="10.5" outlineLevel="3" x14ac:dyDescent="0.25">
      <c r="F2320" s="48"/>
      <c r="G2320" s="49"/>
      <c r="H2320" s="50" t="str">
        <f>IF(AND(H2319&lt;&gt;"Výkaz výměr:",I2319=""),"Výkaz výměr:","")</f>
        <v/>
      </c>
      <c r="I2320" s="51" t="s">
        <v>802</v>
      </c>
      <c r="J2320" s="52"/>
      <c r="K2320" s="53"/>
      <c r="L2320" s="54"/>
      <c r="M2320" s="55">
        <v>68.64</v>
      </c>
      <c r="N2320" s="56"/>
      <c r="O2320" s="57"/>
      <c r="P2320" s="58"/>
      <c r="Q2320" s="56"/>
      <c r="R2320" s="56"/>
      <c r="S2320" s="56"/>
      <c r="T2320" s="59" t="s">
        <v>3</v>
      </c>
      <c r="U2320" s="56"/>
      <c r="V2320" s="56"/>
      <c r="W2320" s="60"/>
    </row>
    <row r="2321" spans="6:25" s="47" customFormat="1" ht="10.5" outlineLevel="3" x14ac:dyDescent="0.25">
      <c r="F2321" s="48"/>
      <c r="G2321" s="49"/>
      <c r="H2321" s="50" t="str">
        <f>IF(AND(H2320&lt;&gt;"Výkaz výměr:",I2320=""),"Výkaz výměr:","")</f>
        <v/>
      </c>
      <c r="I2321" s="51" t="s">
        <v>1100</v>
      </c>
      <c r="J2321" s="52"/>
      <c r="K2321" s="53"/>
      <c r="L2321" s="54"/>
      <c r="M2321" s="55">
        <v>11.36</v>
      </c>
      <c r="N2321" s="56"/>
      <c r="O2321" s="57"/>
      <c r="P2321" s="58"/>
      <c r="Q2321" s="56"/>
      <c r="R2321" s="56"/>
      <c r="S2321" s="56"/>
      <c r="T2321" s="59" t="s">
        <v>3</v>
      </c>
      <c r="U2321" s="56"/>
      <c r="V2321" s="56"/>
      <c r="W2321" s="60"/>
    </row>
    <row r="2322" spans="6:25" s="38" customFormat="1" ht="12" outlineLevel="2" x14ac:dyDescent="0.3">
      <c r="F2322" s="30">
        <v>352</v>
      </c>
      <c r="G2322" s="31" t="s">
        <v>0</v>
      </c>
      <c r="H2322" s="32" t="s">
        <v>296</v>
      </c>
      <c r="I2322" s="33" t="s">
        <v>1058</v>
      </c>
      <c r="J2322" s="31" t="s">
        <v>1</v>
      </c>
      <c r="K2322" s="34">
        <v>4.4200000000000017</v>
      </c>
      <c r="L2322" s="35">
        <v>0</v>
      </c>
      <c r="M2322" s="34">
        <v>4.4200000000000017</v>
      </c>
      <c r="N2322" s="36">
        <v>150</v>
      </c>
      <c r="O2322" s="37">
        <f>M2322*N2322</f>
        <v>663.00000000000023</v>
      </c>
      <c r="P2322" s="37">
        <v>3.3E-4</v>
      </c>
      <c r="Q2322" s="37">
        <f>M2322*P2322</f>
        <v>1.4586000000000007E-3</v>
      </c>
      <c r="R2322" s="37"/>
      <c r="S2322" s="37">
        <f>M2322*R2322</f>
        <v>0</v>
      </c>
      <c r="T2322" s="37">
        <v>21</v>
      </c>
      <c r="U2322" s="37">
        <f>O2322*T2322/100</f>
        <v>139.23000000000005</v>
      </c>
      <c r="V2322" s="37">
        <f>U2322+O2322</f>
        <v>802.23000000000025</v>
      </c>
      <c r="W2322" s="37"/>
      <c r="X2322" s="37"/>
      <c r="Y2322" s="37">
        <v>1</v>
      </c>
    </row>
    <row r="2323" spans="6:25" s="38" customFormat="1" ht="12" outlineLevel="2" x14ac:dyDescent="0.3">
      <c r="F2323" s="39"/>
      <c r="G2323" s="40"/>
      <c r="H2323" s="191" t="s">
        <v>230</v>
      </c>
      <c r="I2323" s="203"/>
      <c r="J2323" s="203"/>
      <c r="K2323" s="203"/>
      <c r="L2323" s="203"/>
      <c r="M2323" s="203"/>
      <c r="N2323" s="203"/>
      <c r="O2323" s="203"/>
      <c r="P2323" s="42"/>
      <c r="Q2323" s="43"/>
      <c r="R2323" s="42"/>
      <c r="S2323" s="43"/>
      <c r="T2323" s="44"/>
      <c r="U2323" s="44"/>
      <c r="V2323" s="44"/>
      <c r="W2323" s="45"/>
    </row>
    <row r="2324" spans="6:25" s="38" customFormat="1" ht="6" customHeight="1" outlineLevel="2" x14ac:dyDescent="0.3">
      <c r="F2324" s="39"/>
      <c r="G2324" s="40"/>
      <c r="H2324" s="41"/>
      <c r="I2324" s="46"/>
      <c r="J2324" s="46"/>
      <c r="K2324" s="46"/>
      <c r="L2324" s="46"/>
      <c r="M2324" s="46"/>
      <c r="N2324" s="46"/>
      <c r="O2324" s="46"/>
      <c r="P2324" s="42"/>
      <c r="Q2324" s="43"/>
      <c r="R2324" s="42"/>
      <c r="S2324" s="43"/>
      <c r="T2324" s="44"/>
      <c r="U2324" s="44"/>
      <c r="V2324" s="44"/>
      <c r="W2324" s="45"/>
    </row>
    <row r="2325" spans="6:25" s="47" customFormat="1" ht="10.5" outlineLevel="3" x14ac:dyDescent="0.25">
      <c r="F2325" s="48"/>
      <c r="G2325" s="49"/>
      <c r="H2325" s="50" t="str">
        <f>IF(AND(H2324&lt;&gt;"Výkaz výměr:",I2324=""),"Výkaz výměr:","")</f>
        <v>Výkaz výměr:</v>
      </c>
      <c r="I2325" s="51" t="s">
        <v>1314</v>
      </c>
      <c r="J2325" s="52"/>
      <c r="K2325" s="53"/>
      <c r="L2325" s="54"/>
      <c r="M2325" s="55"/>
      <c r="N2325" s="56"/>
      <c r="O2325" s="57"/>
      <c r="P2325" s="58"/>
      <c r="Q2325" s="56"/>
      <c r="R2325" s="56"/>
      <c r="S2325" s="56"/>
      <c r="T2325" s="59" t="s">
        <v>3</v>
      </c>
      <c r="U2325" s="56"/>
      <c r="V2325" s="56"/>
      <c r="W2325" s="60"/>
    </row>
    <row r="2326" spans="6:25" s="47" customFormat="1" ht="10.5" outlineLevel="3" x14ac:dyDescent="0.25">
      <c r="F2326" s="48"/>
      <c r="G2326" s="49"/>
      <c r="H2326" s="50" t="str">
        <f>IF(AND(H2325&lt;&gt;"Výkaz výměr:",I2325=""),"Výkaz výměr:","")</f>
        <v/>
      </c>
      <c r="I2326" s="51" t="s">
        <v>776</v>
      </c>
      <c r="J2326" s="52"/>
      <c r="K2326" s="53"/>
      <c r="L2326" s="54"/>
      <c r="M2326" s="55">
        <v>28.39</v>
      </c>
      <c r="N2326" s="56"/>
      <c r="O2326" s="57"/>
      <c r="P2326" s="58"/>
      <c r="Q2326" s="56"/>
      <c r="R2326" s="56"/>
      <c r="S2326" s="56"/>
      <c r="T2326" s="59" t="s">
        <v>3</v>
      </c>
      <c r="U2326" s="56"/>
      <c r="V2326" s="56"/>
      <c r="W2326" s="60"/>
    </row>
    <row r="2327" spans="6:25" s="47" customFormat="1" ht="10.5" outlineLevel="3" x14ac:dyDescent="0.25">
      <c r="F2327" s="48"/>
      <c r="G2327" s="49"/>
      <c r="H2327" s="50" t="str">
        <f>IF(AND(H2326&lt;&gt;"Výkaz výměr:",I2326=""),"Výkaz výměr:","")</f>
        <v/>
      </c>
      <c r="I2327" s="51" t="s">
        <v>1118</v>
      </c>
      <c r="J2327" s="52"/>
      <c r="K2327" s="53"/>
      <c r="L2327" s="54"/>
      <c r="M2327" s="55">
        <v>-23.97</v>
      </c>
      <c r="N2327" s="56"/>
      <c r="O2327" s="57"/>
      <c r="P2327" s="58"/>
      <c r="Q2327" s="56"/>
      <c r="R2327" s="56"/>
      <c r="S2327" s="56"/>
      <c r="T2327" s="59" t="s">
        <v>3</v>
      </c>
      <c r="U2327" s="56"/>
      <c r="V2327" s="56"/>
      <c r="W2327" s="60"/>
    </row>
    <row r="2328" spans="6:25" s="38" customFormat="1" ht="12" outlineLevel="2" x14ac:dyDescent="0.3">
      <c r="F2328" s="30">
        <v>353</v>
      </c>
      <c r="G2328" s="31" t="s">
        <v>0</v>
      </c>
      <c r="H2328" s="32" t="s">
        <v>168</v>
      </c>
      <c r="I2328" s="33" t="s">
        <v>1040</v>
      </c>
      <c r="J2328" s="31" t="s">
        <v>13</v>
      </c>
      <c r="K2328" s="34">
        <v>2.4000000000000021</v>
      </c>
      <c r="L2328" s="35">
        <v>0</v>
      </c>
      <c r="M2328" s="34">
        <v>2.4000000000000021</v>
      </c>
      <c r="N2328" s="36">
        <v>424</v>
      </c>
      <c r="O2328" s="37">
        <f>M2328*N2328</f>
        <v>1017.6000000000009</v>
      </c>
      <c r="P2328" s="37">
        <v>0.17824000000000001</v>
      </c>
      <c r="Q2328" s="37">
        <f>M2328*P2328</f>
        <v>0.42777600000000038</v>
      </c>
      <c r="R2328" s="37"/>
      <c r="S2328" s="37">
        <f>M2328*R2328</f>
        <v>0</v>
      </c>
      <c r="T2328" s="37">
        <v>21</v>
      </c>
      <c r="U2328" s="37">
        <f>O2328*T2328/100</f>
        <v>213.6960000000002</v>
      </c>
      <c r="V2328" s="37">
        <f>U2328+O2328</f>
        <v>1231.2960000000012</v>
      </c>
      <c r="W2328" s="37" t="s">
        <v>1398</v>
      </c>
      <c r="X2328" s="37"/>
      <c r="Y2328" s="37">
        <v>1</v>
      </c>
    </row>
    <row r="2329" spans="6:25" s="38" customFormat="1" ht="12" outlineLevel="2" x14ac:dyDescent="0.3">
      <c r="F2329" s="39"/>
      <c r="G2329" s="40"/>
      <c r="H2329" s="191" t="s">
        <v>230</v>
      </c>
      <c r="I2329" s="203"/>
      <c r="J2329" s="203"/>
      <c r="K2329" s="203"/>
      <c r="L2329" s="203"/>
      <c r="M2329" s="203"/>
      <c r="N2329" s="203"/>
      <c r="O2329" s="203"/>
      <c r="P2329" s="42"/>
      <c r="Q2329" s="43"/>
      <c r="R2329" s="42"/>
      <c r="S2329" s="43"/>
      <c r="T2329" s="44"/>
      <c r="U2329" s="44"/>
      <c r="V2329" s="44"/>
      <c r="W2329" s="45"/>
    </row>
    <row r="2330" spans="6:25" s="38" customFormat="1" ht="6" customHeight="1" outlineLevel="2" x14ac:dyDescent="0.3">
      <c r="F2330" s="39"/>
      <c r="G2330" s="40"/>
      <c r="H2330" s="41"/>
      <c r="I2330" s="46"/>
      <c r="J2330" s="46"/>
      <c r="K2330" s="46"/>
      <c r="L2330" s="46"/>
      <c r="M2330" s="46"/>
      <c r="N2330" s="46"/>
      <c r="O2330" s="46"/>
      <c r="P2330" s="42"/>
      <c r="Q2330" s="43"/>
      <c r="R2330" s="42"/>
      <c r="S2330" s="43"/>
      <c r="T2330" s="44"/>
      <c r="U2330" s="44"/>
      <c r="V2330" s="44"/>
      <c r="W2330" s="45"/>
    </row>
    <row r="2331" spans="6:25" s="47" customFormat="1" ht="10.5" outlineLevel="3" x14ac:dyDescent="0.25">
      <c r="F2331" s="48"/>
      <c r="G2331" s="49"/>
      <c r="H2331" s="50" t="str">
        <f>IF(AND(H2330&lt;&gt;"Výkaz výměr:",I2330=""),"Výkaz výměr:","")</f>
        <v>Výkaz výměr:</v>
      </c>
      <c r="I2331" s="51" t="s">
        <v>1001</v>
      </c>
      <c r="J2331" s="52"/>
      <c r="K2331" s="53"/>
      <c r="L2331" s="54"/>
      <c r="M2331" s="55"/>
      <c r="N2331" s="56"/>
      <c r="O2331" s="57"/>
      <c r="P2331" s="58"/>
      <c r="Q2331" s="56"/>
      <c r="R2331" s="56"/>
      <c r="S2331" s="56"/>
      <c r="T2331" s="59" t="s">
        <v>3</v>
      </c>
      <c r="U2331" s="56"/>
      <c r="V2331" s="56"/>
      <c r="W2331" s="60"/>
    </row>
    <row r="2332" spans="6:25" s="47" customFormat="1" ht="10.5" outlineLevel="3" x14ac:dyDescent="0.25">
      <c r="F2332" s="48"/>
      <c r="G2332" s="49"/>
      <c r="H2332" s="50" t="str">
        <f>IF(AND(H2331&lt;&gt;"Výkaz výměr:",I2331=""),"Výkaz výměr:","")</f>
        <v/>
      </c>
      <c r="I2332" s="51" t="s">
        <v>853</v>
      </c>
      <c r="J2332" s="52"/>
      <c r="K2332" s="53"/>
      <c r="L2332" s="54"/>
      <c r="M2332" s="55">
        <v>27.768000000000001</v>
      </c>
      <c r="N2332" s="56"/>
      <c r="O2332" s="57"/>
      <c r="P2332" s="58"/>
      <c r="Q2332" s="56"/>
      <c r="R2332" s="56"/>
      <c r="S2332" s="56"/>
      <c r="T2332" s="59" t="s">
        <v>3</v>
      </c>
      <c r="U2332" s="56"/>
      <c r="V2332" s="56"/>
      <c r="W2332" s="60"/>
    </row>
    <row r="2333" spans="6:25" s="47" customFormat="1" ht="10.5" outlineLevel="3" x14ac:dyDescent="0.25">
      <c r="F2333" s="48"/>
      <c r="G2333" s="49"/>
      <c r="H2333" s="50" t="str">
        <f>IF(AND(H2332&lt;&gt;"Výkaz výměr:",I2332=""),"Výkaz výměr:","")</f>
        <v/>
      </c>
      <c r="I2333" s="51" t="s">
        <v>1120</v>
      </c>
      <c r="J2333" s="52"/>
      <c r="K2333" s="53"/>
      <c r="L2333" s="54"/>
      <c r="M2333" s="55">
        <v>-25.367999999999999</v>
      </c>
      <c r="N2333" s="56"/>
      <c r="O2333" s="57"/>
      <c r="P2333" s="58"/>
      <c r="Q2333" s="56"/>
      <c r="R2333" s="56"/>
      <c r="S2333" s="56"/>
      <c r="T2333" s="59" t="s">
        <v>3</v>
      </c>
      <c r="U2333" s="56"/>
      <c r="V2333" s="56"/>
      <c r="W2333" s="60"/>
    </row>
    <row r="2334" spans="6:25" s="3" customFormat="1" ht="12.75" customHeight="1" outlineLevel="2" x14ac:dyDescent="0.25">
      <c r="F2334" s="9"/>
      <c r="G2334" s="10"/>
      <c r="H2334" s="10"/>
      <c r="I2334" s="11"/>
      <c r="J2334" s="10"/>
      <c r="K2334" s="12"/>
      <c r="L2334" s="13"/>
      <c r="M2334" s="12"/>
      <c r="N2334" s="13"/>
      <c r="O2334" s="14"/>
      <c r="P2334" s="15"/>
      <c r="Q2334" s="13"/>
      <c r="R2334" s="13"/>
      <c r="S2334" s="13"/>
      <c r="T2334" s="16" t="s">
        <v>3</v>
      </c>
      <c r="U2334" s="13"/>
      <c r="V2334" s="13"/>
      <c r="W2334" s="13"/>
    </row>
    <row r="2335" spans="6:25" s="69" customFormat="1" ht="16.5" customHeight="1" outlineLevel="1" x14ac:dyDescent="0.3">
      <c r="F2335" s="70"/>
      <c r="G2335" s="71"/>
      <c r="H2335" s="72"/>
      <c r="I2335" s="72" t="s">
        <v>1343</v>
      </c>
      <c r="J2335" s="71"/>
      <c r="K2335" s="73"/>
      <c r="L2335" s="74"/>
      <c r="M2335" s="73"/>
      <c r="N2335" s="74"/>
      <c r="O2335" s="75">
        <f>SUBTOTAL(9,O2336:O2357)</f>
        <v>71424</v>
      </c>
      <c r="P2335" s="76"/>
      <c r="Q2335" s="75">
        <f>SUBTOTAL(9,Q2336:Q2357)</f>
        <v>46.593000000000004</v>
      </c>
      <c r="R2335" s="74"/>
      <c r="S2335" s="75">
        <f>SUBTOTAL(9,S2336:S2357)</f>
        <v>0</v>
      </c>
      <c r="T2335" s="77"/>
      <c r="U2335" s="75">
        <f>SUBTOTAL(9,U2336:U2357)</f>
        <v>14999.04</v>
      </c>
      <c r="V2335" s="75">
        <f>SUBTOTAL(9,V2336:V2357)</f>
        <v>86423.039999999994</v>
      </c>
      <c r="W2335" s="78"/>
      <c r="Y2335" s="75">
        <f>SUBTOTAL(9,Y2336:Y2357)</f>
        <v>3</v>
      </c>
    </row>
    <row r="2336" spans="6:25" s="38" customFormat="1" ht="24" outlineLevel="2" x14ac:dyDescent="0.3">
      <c r="F2336" s="30">
        <v>354</v>
      </c>
      <c r="G2336" s="31" t="s">
        <v>0</v>
      </c>
      <c r="H2336" s="32" t="s">
        <v>313</v>
      </c>
      <c r="I2336" s="33" t="s">
        <v>1377</v>
      </c>
      <c r="J2336" s="31" t="s">
        <v>1</v>
      </c>
      <c r="K2336" s="34">
        <v>186</v>
      </c>
      <c r="L2336" s="35">
        <v>0</v>
      </c>
      <c r="M2336" s="34">
        <v>186</v>
      </c>
      <c r="N2336" s="36">
        <v>285</v>
      </c>
      <c r="O2336" s="37">
        <f>M2336*N2336</f>
        <v>53010</v>
      </c>
      <c r="P2336" s="37">
        <v>0.188</v>
      </c>
      <c r="Q2336" s="37">
        <f>M2336*P2336</f>
        <v>34.968000000000004</v>
      </c>
      <c r="R2336" s="37"/>
      <c r="S2336" s="37">
        <f>M2336*R2336</f>
        <v>0</v>
      </c>
      <c r="T2336" s="37">
        <v>21</v>
      </c>
      <c r="U2336" s="37">
        <f>O2336*T2336/100</f>
        <v>11132.1</v>
      </c>
      <c r="V2336" s="37">
        <f>U2336+O2336</f>
        <v>64142.1</v>
      </c>
      <c r="W2336" s="37" t="s">
        <v>1294</v>
      </c>
      <c r="X2336" s="37"/>
      <c r="Y2336" s="37">
        <v>1</v>
      </c>
    </row>
    <row r="2337" spans="6:25" s="38" customFormat="1" ht="12" outlineLevel="2" x14ac:dyDescent="0.3">
      <c r="F2337" s="39"/>
      <c r="G2337" s="40"/>
      <c r="H2337" s="191" t="s">
        <v>230</v>
      </c>
      <c r="I2337" s="203"/>
      <c r="J2337" s="203"/>
      <c r="K2337" s="203"/>
      <c r="L2337" s="203"/>
      <c r="M2337" s="203"/>
      <c r="N2337" s="203"/>
      <c r="O2337" s="203"/>
      <c r="P2337" s="42"/>
      <c r="Q2337" s="43"/>
      <c r="R2337" s="42"/>
      <c r="S2337" s="43"/>
      <c r="T2337" s="44"/>
      <c r="U2337" s="44"/>
      <c r="V2337" s="44"/>
      <c r="W2337" s="45"/>
    </row>
    <row r="2338" spans="6:25" s="38" customFormat="1" ht="6" customHeight="1" outlineLevel="2" x14ac:dyDescent="0.3">
      <c r="F2338" s="39"/>
      <c r="G2338" s="40"/>
      <c r="H2338" s="41"/>
      <c r="I2338" s="46"/>
      <c r="J2338" s="46"/>
      <c r="K2338" s="46"/>
      <c r="L2338" s="46"/>
      <c r="M2338" s="46"/>
      <c r="N2338" s="46"/>
      <c r="O2338" s="46"/>
      <c r="P2338" s="42"/>
      <c r="Q2338" s="43"/>
      <c r="R2338" s="42"/>
      <c r="S2338" s="43"/>
      <c r="T2338" s="44"/>
      <c r="U2338" s="44"/>
      <c r="V2338" s="44"/>
      <c r="W2338" s="45"/>
    </row>
    <row r="2339" spans="6:25" s="47" customFormat="1" ht="10.5" outlineLevel="3" x14ac:dyDescent="0.25">
      <c r="F2339" s="48"/>
      <c r="G2339" s="49"/>
      <c r="H2339" s="50" t="str">
        <f t="shared" ref="H2339:H2344" si="39">IF(AND(H2338&lt;&gt;"Výkaz výměr:",I2338=""),"Výkaz výměr:","")</f>
        <v>Výkaz výměr:</v>
      </c>
      <c r="I2339" s="51" t="s">
        <v>1082</v>
      </c>
      <c r="J2339" s="52"/>
      <c r="K2339" s="53"/>
      <c r="L2339" s="54"/>
      <c r="M2339" s="55"/>
      <c r="N2339" s="56"/>
      <c r="O2339" s="57"/>
      <c r="P2339" s="58"/>
      <c r="Q2339" s="56"/>
      <c r="R2339" s="56"/>
      <c r="S2339" s="56"/>
      <c r="T2339" s="59" t="s">
        <v>3</v>
      </c>
      <c r="U2339" s="56"/>
      <c r="V2339" s="56"/>
      <c r="W2339" s="60"/>
    </row>
    <row r="2340" spans="6:25" s="47" customFormat="1" ht="10.5" outlineLevel="3" x14ac:dyDescent="0.25">
      <c r="F2340" s="48"/>
      <c r="G2340" s="49"/>
      <c r="H2340" s="50" t="str">
        <f t="shared" si="39"/>
        <v/>
      </c>
      <c r="I2340" s="51" t="s">
        <v>1021</v>
      </c>
      <c r="J2340" s="52"/>
      <c r="K2340" s="53"/>
      <c r="L2340" s="54"/>
      <c r="M2340" s="55"/>
      <c r="N2340" s="56"/>
      <c r="O2340" s="57"/>
      <c r="P2340" s="58"/>
      <c r="Q2340" s="56"/>
      <c r="R2340" s="56"/>
      <c r="S2340" s="56"/>
      <c r="T2340" s="59" t="s">
        <v>3</v>
      </c>
      <c r="U2340" s="56"/>
      <c r="V2340" s="56"/>
      <c r="W2340" s="60"/>
    </row>
    <row r="2341" spans="6:25" s="47" customFormat="1" ht="10.5" outlineLevel="3" x14ac:dyDescent="0.25">
      <c r="F2341" s="48"/>
      <c r="G2341" s="49"/>
      <c r="H2341" s="50" t="str">
        <f t="shared" si="39"/>
        <v/>
      </c>
      <c r="I2341" s="51" t="s">
        <v>1038</v>
      </c>
      <c r="J2341" s="52"/>
      <c r="K2341" s="53"/>
      <c r="L2341" s="54"/>
      <c r="M2341" s="55"/>
      <c r="N2341" s="56"/>
      <c r="O2341" s="57"/>
      <c r="P2341" s="58"/>
      <c r="Q2341" s="56"/>
      <c r="R2341" s="56"/>
      <c r="S2341" s="56"/>
      <c r="T2341" s="59" t="s">
        <v>3</v>
      </c>
      <c r="U2341" s="56"/>
      <c r="V2341" s="56"/>
      <c r="W2341" s="60"/>
    </row>
    <row r="2342" spans="6:25" s="47" customFormat="1" ht="10.5" outlineLevel="3" x14ac:dyDescent="0.25">
      <c r="F2342" s="48"/>
      <c r="G2342" s="49"/>
      <c r="H2342" s="50" t="str">
        <f t="shared" si="39"/>
        <v/>
      </c>
      <c r="I2342" s="51" t="s">
        <v>1206</v>
      </c>
      <c r="J2342" s="52"/>
      <c r="K2342" s="53"/>
      <c r="L2342" s="54"/>
      <c r="M2342" s="55"/>
      <c r="N2342" s="56"/>
      <c r="O2342" s="57"/>
      <c r="P2342" s="58"/>
      <c r="Q2342" s="56"/>
      <c r="R2342" s="56"/>
      <c r="S2342" s="56"/>
      <c r="T2342" s="59" t="s">
        <v>3</v>
      </c>
      <c r="U2342" s="56"/>
      <c r="V2342" s="56"/>
      <c r="W2342" s="60"/>
    </row>
    <row r="2343" spans="6:25" s="47" customFormat="1" ht="10.5" outlineLevel="3" x14ac:dyDescent="0.25">
      <c r="F2343" s="48"/>
      <c r="G2343" s="49"/>
      <c r="H2343" s="50" t="str">
        <f t="shared" si="39"/>
        <v/>
      </c>
      <c r="I2343" s="51" t="s">
        <v>665</v>
      </c>
      <c r="J2343" s="52"/>
      <c r="K2343" s="53"/>
      <c r="L2343" s="54"/>
      <c r="M2343" s="55">
        <v>801</v>
      </c>
      <c r="N2343" s="56"/>
      <c r="O2343" s="57"/>
      <c r="P2343" s="58"/>
      <c r="Q2343" s="56"/>
      <c r="R2343" s="56"/>
      <c r="S2343" s="56"/>
      <c r="T2343" s="59" t="s">
        <v>3</v>
      </c>
      <c r="U2343" s="56"/>
      <c r="V2343" s="56"/>
      <c r="W2343" s="60"/>
    </row>
    <row r="2344" spans="6:25" s="47" customFormat="1" ht="10.5" outlineLevel="3" x14ac:dyDescent="0.25">
      <c r="F2344" s="48"/>
      <c r="G2344" s="49"/>
      <c r="H2344" s="50" t="str">
        <f t="shared" si="39"/>
        <v/>
      </c>
      <c r="I2344" s="51" t="s">
        <v>1167</v>
      </c>
      <c r="J2344" s="52"/>
      <c r="K2344" s="53"/>
      <c r="L2344" s="54"/>
      <c r="M2344" s="55">
        <v>-615</v>
      </c>
      <c r="N2344" s="56"/>
      <c r="O2344" s="57"/>
      <c r="P2344" s="58"/>
      <c r="Q2344" s="56"/>
      <c r="R2344" s="56"/>
      <c r="S2344" s="56"/>
      <c r="T2344" s="59" t="s">
        <v>3</v>
      </c>
      <c r="U2344" s="56"/>
      <c r="V2344" s="56"/>
      <c r="W2344" s="60"/>
    </row>
    <row r="2345" spans="6:25" s="38" customFormat="1" ht="12" outlineLevel="2" x14ac:dyDescent="0.3">
      <c r="F2345" s="30">
        <v>355</v>
      </c>
      <c r="G2345" s="31" t="s">
        <v>0</v>
      </c>
      <c r="H2345" s="32" t="s">
        <v>163</v>
      </c>
      <c r="I2345" s="33" t="s">
        <v>569</v>
      </c>
      <c r="J2345" s="31" t="s">
        <v>16</v>
      </c>
      <c r="K2345" s="34">
        <v>93</v>
      </c>
      <c r="L2345" s="35">
        <v>0</v>
      </c>
      <c r="M2345" s="34">
        <v>93</v>
      </c>
      <c r="N2345" s="36">
        <v>84</v>
      </c>
      <c r="O2345" s="37">
        <f>M2345*N2345</f>
        <v>7812</v>
      </c>
      <c r="P2345" s="37">
        <v>4.4999999999999998E-2</v>
      </c>
      <c r="Q2345" s="37">
        <f>M2345*P2345</f>
        <v>4.1849999999999996</v>
      </c>
      <c r="R2345" s="37"/>
      <c r="S2345" s="37">
        <f>M2345*R2345</f>
        <v>0</v>
      </c>
      <c r="T2345" s="37">
        <v>21</v>
      </c>
      <c r="U2345" s="37">
        <f>O2345*T2345/100</f>
        <v>1640.52</v>
      </c>
      <c r="V2345" s="37">
        <f>U2345+O2345</f>
        <v>9452.52</v>
      </c>
      <c r="W2345" s="37"/>
      <c r="X2345" s="37"/>
      <c r="Y2345" s="37">
        <v>1</v>
      </c>
    </row>
    <row r="2346" spans="6:25" s="38" customFormat="1" ht="12" outlineLevel="2" x14ac:dyDescent="0.3">
      <c r="F2346" s="39"/>
      <c r="G2346" s="40"/>
      <c r="H2346" s="191" t="s">
        <v>230</v>
      </c>
      <c r="I2346" s="203"/>
      <c r="J2346" s="203"/>
      <c r="K2346" s="203"/>
      <c r="L2346" s="203"/>
      <c r="M2346" s="203"/>
      <c r="N2346" s="203"/>
      <c r="O2346" s="203"/>
      <c r="P2346" s="42"/>
      <c r="Q2346" s="43"/>
      <c r="R2346" s="42"/>
      <c r="S2346" s="43"/>
      <c r="T2346" s="44"/>
      <c r="U2346" s="44"/>
      <c r="V2346" s="44"/>
      <c r="W2346" s="45"/>
    </row>
    <row r="2347" spans="6:25" s="38" customFormat="1" ht="6" customHeight="1" outlineLevel="2" x14ac:dyDescent="0.3">
      <c r="F2347" s="39"/>
      <c r="G2347" s="40"/>
      <c r="H2347" s="41"/>
      <c r="I2347" s="46"/>
      <c r="J2347" s="46"/>
      <c r="K2347" s="46"/>
      <c r="L2347" s="46"/>
      <c r="M2347" s="46"/>
      <c r="N2347" s="46"/>
      <c r="O2347" s="46"/>
      <c r="P2347" s="42"/>
      <c r="Q2347" s="43"/>
      <c r="R2347" s="42"/>
      <c r="S2347" s="43"/>
      <c r="T2347" s="44"/>
      <c r="U2347" s="44"/>
      <c r="V2347" s="44"/>
      <c r="W2347" s="45"/>
    </row>
    <row r="2348" spans="6:25" s="47" customFormat="1" ht="10.5" outlineLevel="3" x14ac:dyDescent="0.25">
      <c r="F2348" s="48"/>
      <c r="G2348" s="49"/>
      <c r="H2348" s="50" t="str">
        <f>IF(AND(H2347&lt;&gt;"Výkaz výměr:",I2347=""),"Výkaz výměr:","")</f>
        <v>Výkaz výměr:</v>
      </c>
      <c r="I2348" s="51" t="s">
        <v>548</v>
      </c>
      <c r="J2348" s="52"/>
      <c r="K2348" s="53"/>
      <c r="L2348" s="54"/>
      <c r="M2348" s="55"/>
      <c r="N2348" s="56"/>
      <c r="O2348" s="57"/>
      <c r="P2348" s="58"/>
      <c r="Q2348" s="56"/>
      <c r="R2348" s="56"/>
      <c r="S2348" s="56"/>
      <c r="T2348" s="59" t="s">
        <v>3</v>
      </c>
      <c r="U2348" s="56"/>
      <c r="V2348" s="56"/>
      <c r="W2348" s="60"/>
    </row>
    <row r="2349" spans="6:25" s="47" customFormat="1" ht="10.5" outlineLevel="3" x14ac:dyDescent="0.25">
      <c r="F2349" s="48"/>
      <c r="G2349" s="49"/>
      <c r="H2349" s="50" t="str">
        <f>IF(AND(H2348&lt;&gt;"Výkaz výměr:",I2348=""),"Výkaz výměr:","")</f>
        <v/>
      </c>
      <c r="I2349" s="51" t="s">
        <v>800</v>
      </c>
      <c r="J2349" s="52"/>
      <c r="K2349" s="53"/>
      <c r="L2349" s="54"/>
      <c r="M2349" s="55">
        <v>648.9</v>
      </c>
      <c r="N2349" s="56"/>
      <c r="O2349" s="57"/>
      <c r="P2349" s="58"/>
      <c r="Q2349" s="56"/>
      <c r="R2349" s="56"/>
      <c r="S2349" s="56"/>
      <c r="T2349" s="59" t="s">
        <v>3</v>
      </c>
      <c r="U2349" s="56"/>
      <c r="V2349" s="56"/>
      <c r="W2349" s="60"/>
    </row>
    <row r="2350" spans="6:25" s="47" customFormat="1" ht="10.5" outlineLevel="3" x14ac:dyDescent="0.25">
      <c r="F2350" s="48"/>
      <c r="G2350" s="49"/>
      <c r="H2350" s="50" t="str">
        <f>IF(AND(H2349&lt;&gt;"Výkaz výměr:",I2349=""),"Výkaz výměr:","")</f>
        <v/>
      </c>
      <c r="I2350" s="51" t="s">
        <v>1164</v>
      </c>
      <c r="J2350" s="52"/>
      <c r="K2350" s="53"/>
      <c r="L2350" s="54"/>
      <c r="M2350" s="55">
        <v>-555.9</v>
      </c>
      <c r="N2350" s="56"/>
      <c r="O2350" s="57"/>
      <c r="P2350" s="58"/>
      <c r="Q2350" s="56"/>
      <c r="R2350" s="56"/>
      <c r="S2350" s="56"/>
      <c r="T2350" s="59" t="s">
        <v>3</v>
      </c>
      <c r="U2350" s="56"/>
      <c r="V2350" s="56"/>
      <c r="W2350" s="60"/>
    </row>
    <row r="2351" spans="6:25" s="38" customFormat="1" ht="12" outlineLevel="2" x14ac:dyDescent="0.3">
      <c r="F2351" s="30">
        <v>356</v>
      </c>
      <c r="G2351" s="31" t="s">
        <v>0</v>
      </c>
      <c r="H2351" s="32" t="s">
        <v>110</v>
      </c>
      <c r="I2351" s="33" t="s">
        <v>980</v>
      </c>
      <c r="J2351" s="31" t="s">
        <v>16</v>
      </c>
      <c r="K2351" s="34">
        <v>93</v>
      </c>
      <c r="L2351" s="35">
        <v>0</v>
      </c>
      <c r="M2351" s="34">
        <v>93</v>
      </c>
      <c r="N2351" s="36">
        <v>114</v>
      </c>
      <c r="O2351" s="37">
        <f>M2351*N2351</f>
        <v>10602</v>
      </c>
      <c r="P2351" s="37">
        <v>0.08</v>
      </c>
      <c r="Q2351" s="37">
        <f>M2351*P2351</f>
        <v>7.44</v>
      </c>
      <c r="R2351" s="37"/>
      <c r="S2351" s="37">
        <f>M2351*R2351</f>
        <v>0</v>
      </c>
      <c r="T2351" s="37">
        <v>21</v>
      </c>
      <c r="U2351" s="37">
        <f>O2351*T2351/100</f>
        <v>2226.42</v>
      </c>
      <c r="V2351" s="37">
        <f>U2351+O2351</f>
        <v>12828.42</v>
      </c>
      <c r="W2351" s="37" t="s">
        <v>523</v>
      </c>
      <c r="X2351" s="37"/>
      <c r="Y2351" s="37">
        <v>1</v>
      </c>
    </row>
    <row r="2352" spans="6:25" s="38" customFormat="1" ht="12" outlineLevel="2" x14ac:dyDescent="0.3">
      <c r="F2352" s="39"/>
      <c r="G2352" s="40"/>
      <c r="H2352" s="191" t="s">
        <v>230</v>
      </c>
      <c r="I2352" s="203"/>
      <c r="J2352" s="203"/>
      <c r="K2352" s="203"/>
      <c r="L2352" s="203"/>
      <c r="M2352" s="203"/>
      <c r="N2352" s="203"/>
      <c r="O2352" s="203"/>
      <c r="P2352" s="42"/>
      <c r="Q2352" s="43"/>
      <c r="R2352" s="42"/>
      <c r="S2352" s="43"/>
      <c r="T2352" s="44"/>
      <c r="U2352" s="44"/>
      <c r="V2352" s="44"/>
      <c r="W2352" s="45"/>
    </row>
    <row r="2353" spans="6:25" s="38" customFormat="1" ht="6" customHeight="1" outlineLevel="2" x14ac:dyDescent="0.3">
      <c r="F2353" s="39"/>
      <c r="G2353" s="40"/>
      <c r="H2353" s="41"/>
      <c r="I2353" s="46"/>
      <c r="J2353" s="46"/>
      <c r="K2353" s="46"/>
      <c r="L2353" s="46"/>
      <c r="M2353" s="46"/>
      <c r="N2353" s="46"/>
      <c r="O2353" s="46"/>
      <c r="P2353" s="42"/>
      <c r="Q2353" s="43"/>
      <c r="R2353" s="42"/>
      <c r="S2353" s="43"/>
      <c r="T2353" s="44"/>
      <c r="U2353" s="44"/>
      <c r="V2353" s="44"/>
      <c r="W2353" s="45"/>
    </row>
    <row r="2354" spans="6:25" s="47" customFormat="1" ht="10.5" outlineLevel="3" x14ac:dyDescent="0.25">
      <c r="F2354" s="48"/>
      <c r="G2354" s="49"/>
      <c r="H2354" s="50" t="str">
        <f>IF(AND(H2353&lt;&gt;"Výkaz výměr:",I2353=""),"Výkaz výměr:","")</f>
        <v>Výkaz výměr:</v>
      </c>
      <c r="I2354" s="51" t="s">
        <v>959</v>
      </c>
      <c r="J2354" s="52"/>
      <c r="K2354" s="53"/>
      <c r="L2354" s="54"/>
      <c r="M2354" s="55"/>
      <c r="N2354" s="56"/>
      <c r="O2354" s="57"/>
      <c r="P2354" s="58"/>
      <c r="Q2354" s="56"/>
      <c r="R2354" s="56"/>
      <c r="S2354" s="56"/>
      <c r="T2354" s="59" t="s">
        <v>3</v>
      </c>
      <c r="U2354" s="56"/>
      <c r="V2354" s="56"/>
      <c r="W2354" s="60"/>
    </row>
    <row r="2355" spans="6:25" s="47" customFormat="1" ht="10.5" outlineLevel="3" x14ac:dyDescent="0.25">
      <c r="F2355" s="48"/>
      <c r="G2355" s="49"/>
      <c r="H2355" s="50" t="str">
        <f>IF(AND(H2354&lt;&gt;"Výkaz výměr:",I2354=""),"Výkaz výměr:","")</f>
        <v/>
      </c>
      <c r="I2355" s="51" t="s">
        <v>839</v>
      </c>
      <c r="J2355" s="52"/>
      <c r="K2355" s="53"/>
      <c r="L2355" s="54"/>
      <c r="M2355" s="55">
        <v>192.15</v>
      </c>
      <c r="N2355" s="56"/>
      <c r="O2355" s="57"/>
      <c r="P2355" s="58"/>
      <c r="Q2355" s="56"/>
      <c r="R2355" s="56"/>
      <c r="S2355" s="56"/>
      <c r="T2355" s="59" t="s">
        <v>3</v>
      </c>
      <c r="U2355" s="56"/>
      <c r="V2355" s="56"/>
      <c r="W2355" s="60"/>
    </row>
    <row r="2356" spans="6:25" s="47" customFormat="1" ht="10.5" outlineLevel="3" x14ac:dyDescent="0.25">
      <c r="F2356" s="48"/>
      <c r="G2356" s="49"/>
      <c r="H2356" s="50" t="str">
        <f>IF(AND(H2355&lt;&gt;"Výkaz výměr:",I2355=""),"Výkaz výměr:","")</f>
        <v/>
      </c>
      <c r="I2356" s="51" t="s">
        <v>1137</v>
      </c>
      <c r="J2356" s="52"/>
      <c r="K2356" s="53"/>
      <c r="L2356" s="54"/>
      <c r="M2356" s="55">
        <v>-99.15</v>
      </c>
      <c r="N2356" s="56"/>
      <c r="O2356" s="57"/>
      <c r="P2356" s="58"/>
      <c r="Q2356" s="56"/>
      <c r="R2356" s="56"/>
      <c r="S2356" s="56"/>
      <c r="T2356" s="59" t="s">
        <v>3</v>
      </c>
      <c r="U2356" s="56"/>
      <c r="V2356" s="56"/>
      <c r="W2356" s="60"/>
    </row>
    <row r="2357" spans="6:25" s="3" customFormat="1" ht="12.75" customHeight="1" outlineLevel="2" x14ac:dyDescent="0.25">
      <c r="F2357" s="9"/>
      <c r="G2357" s="10"/>
      <c r="H2357" s="10"/>
      <c r="I2357" s="11"/>
      <c r="J2357" s="10"/>
      <c r="K2357" s="12"/>
      <c r="L2357" s="13"/>
      <c r="M2357" s="12"/>
      <c r="N2357" s="13"/>
      <c r="O2357" s="14"/>
      <c r="P2357" s="15"/>
      <c r="Q2357" s="13"/>
      <c r="R2357" s="13"/>
      <c r="S2357" s="13"/>
      <c r="T2357" s="16" t="s">
        <v>3</v>
      </c>
      <c r="U2357" s="13"/>
      <c r="V2357" s="13"/>
      <c r="W2357" s="13"/>
    </row>
    <row r="2358" spans="6:25" s="69" customFormat="1" ht="16.5" customHeight="1" outlineLevel="1" x14ac:dyDescent="0.3">
      <c r="F2358" s="70"/>
      <c r="G2358" s="71"/>
      <c r="H2358" s="72"/>
      <c r="I2358" s="72" t="s">
        <v>725</v>
      </c>
      <c r="J2358" s="71"/>
      <c r="K2358" s="73"/>
      <c r="L2358" s="74"/>
      <c r="M2358" s="73"/>
      <c r="N2358" s="74"/>
      <c r="O2358" s="75">
        <f>SUBTOTAL(9,O2359:O2368)</f>
        <v>5122.3769999999995</v>
      </c>
      <c r="P2358" s="76"/>
      <c r="Q2358" s="75">
        <f>SUBTOTAL(9,Q2359:Q2368)</f>
        <v>0</v>
      </c>
      <c r="R2358" s="74"/>
      <c r="S2358" s="75">
        <f>SUBTOTAL(9,S2359:S2368)</f>
        <v>0</v>
      </c>
      <c r="T2358" s="77"/>
      <c r="U2358" s="75">
        <f>SUBTOTAL(9,U2359:U2368)</f>
        <v>1075.6991699999999</v>
      </c>
      <c r="V2358" s="75">
        <f>SUBTOTAL(9,V2359:V2368)</f>
        <v>6198.0761699999994</v>
      </c>
      <c r="W2358" s="78"/>
      <c r="Y2358" s="75">
        <f>SUBTOTAL(9,Y2359:Y2368)</f>
        <v>1</v>
      </c>
    </row>
    <row r="2359" spans="6:25" s="38" customFormat="1" ht="12" outlineLevel="2" x14ac:dyDescent="0.3">
      <c r="F2359" s="30">
        <v>357</v>
      </c>
      <c r="G2359" s="31" t="s">
        <v>0</v>
      </c>
      <c r="H2359" s="32" t="s">
        <v>330</v>
      </c>
      <c r="I2359" s="33" t="s">
        <v>1186</v>
      </c>
      <c r="J2359" s="31" t="s">
        <v>6</v>
      </c>
      <c r="K2359" s="34">
        <v>131.34299999999999</v>
      </c>
      <c r="L2359" s="35">
        <v>0</v>
      </c>
      <c r="M2359" s="34">
        <v>131.34299999999999</v>
      </c>
      <c r="N2359" s="36">
        <v>39</v>
      </c>
      <c r="O2359" s="37">
        <f>M2359*N2359</f>
        <v>5122.3769999999995</v>
      </c>
      <c r="P2359" s="37">
        <v>0</v>
      </c>
      <c r="Q2359" s="37">
        <f>M2359*P2359</f>
        <v>0</v>
      </c>
      <c r="R2359" s="37"/>
      <c r="S2359" s="37">
        <f>M2359*R2359</f>
        <v>0</v>
      </c>
      <c r="T2359" s="37">
        <v>21</v>
      </c>
      <c r="U2359" s="37">
        <f>O2359*T2359/100</f>
        <v>1075.6991699999999</v>
      </c>
      <c r="V2359" s="37">
        <f>U2359+O2359</f>
        <v>6198.0761699999994</v>
      </c>
      <c r="W2359" s="37"/>
      <c r="X2359" s="37"/>
      <c r="Y2359" s="37">
        <v>1</v>
      </c>
    </row>
    <row r="2360" spans="6:25" s="38" customFormat="1" ht="12" outlineLevel="2" x14ac:dyDescent="0.3">
      <c r="F2360" s="39"/>
      <c r="G2360" s="40"/>
      <c r="H2360" s="191" t="s">
        <v>230</v>
      </c>
      <c r="I2360" s="203"/>
      <c r="J2360" s="203"/>
      <c r="K2360" s="203"/>
      <c r="L2360" s="203"/>
      <c r="M2360" s="203"/>
      <c r="N2360" s="203"/>
      <c r="O2360" s="203"/>
      <c r="P2360" s="42"/>
      <c r="Q2360" s="43"/>
      <c r="R2360" s="42"/>
      <c r="S2360" s="43"/>
      <c r="T2360" s="44"/>
      <c r="U2360" s="44"/>
      <c r="V2360" s="44"/>
      <c r="W2360" s="45"/>
    </row>
    <row r="2361" spans="6:25" s="38" customFormat="1" ht="6" customHeight="1" outlineLevel="2" x14ac:dyDescent="0.3">
      <c r="F2361" s="39"/>
      <c r="G2361" s="40"/>
      <c r="H2361" s="41"/>
      <c r="I2361" s="46"/>
      <c r="J2361" s="46"/>
      <c r="K2361" s="46"/>
      <c r="L2361" s="46"/>
      <c r="M2361" s="46"/>
      <c r="N2361" s="46"/>
      <c r="O2361" s="46"/>
      <c r="P2361" s="42"/>
      <c r="Q2361" s="43"/>
      <c r="R2361" s="42"/>
      <c r="S2361" s="43"/>
      <c r="T2361" s="44"/>
      <c r="U2361" s="44"/>
      <c r="V2361" s="44"/>
      <c r="W2361" s="45"/>
    </row>
    <row r="2362" spans="6:25" s="47" customFormat="1" ht="10.5" outlineLevel="3" x14ac:dyDescent="0.25">
      <c r="F2362" s="48"/>
      <c r="G2362" s="49"/>
      <c r="H2362" s="50" t="str">
        <f t="shared" ref="H2362:H2367" si="40">IF(AND(H2361&lt;&gt;"Výkaz výměr:",I2361=""),"Výkaz výměr:","")</f>
        <v>Výkaz výměr:</v>
      </c>
      <c r="I2362" s="51" t="s">
        <v>359</v>
      </c>
      <c r="J2362" s="52"/>
      <c r="K2362" s="53"/>
      <c r="L2362" s="54"/>
      <c r="M2362" s="55"/>
      <c r="N2362" s="56"/>
      <c r="O2362" s="57"/>
      <c r="P2362" s="58"/>
      <c r="Q2362" s="56"/>
      <c r="R2362" s="56"/>
      <c r="S2362" s="56"/>
      <c r="T2362" s="59" t="s">
        <v>3</v>
      </c>
      <c r="U2362" s="56"/>
      <c r="V2362" s="56"/>
      <c r="W2362" s="60"/>
    </row>
    <row r="2363" spans="6:25" s="47" customFormat="1" ht="10.5" outlineLevel="3" x14ac:dyDescent="0.25">
      <c r="F2363" s="48"/>
      <c r="G2363" s="49"/>
      <c r="H2363" s="50" t="str">
        <f t="shared" si="40"/>
        <v/>
      </c>
      <c r="I2363" s="51" t="s">
        <v>972</v>
      </c>
      <c r="J2363" s="52"/>
      <c r="K2363" s="53"/>
      <c r="L2363" s="54"/>
      <c r="M2363" s="55"/>
      <c r="N2363" s="56"/>
      <c r="O2363" s="57"/>
      <c r="P2363" s="58"/>
      <c r="Q2363" s="56"/>
      <c r="R2363" s="56"/>
      <c r="S2363" s="56"/>
      <c r="T2363" s="59" t="s">
        <v>3</v>
      </c>
      <c r="U2363" s="56"/>
      <c r="V2363" s="56"/>
      <c r="W2363" s="60"/>
    </row>
    <row r="2364" spans="6:25" s="47" customFormat="1" ht="10.5" outlineLevel="3" x14ac:dyDescent="0.25">
      <c r="F2364" s="48"/>
      <c r="G2364" s="49"/>
      <c r="H2364" s="50" t="str">
        <f t="shared" si="40"/>
        <v/>
      </c>
      <c r="I2364" s="51" t="s">
        <v>887</v>
      </c>
      <c r="J2364" s="52"/>
      <c r="K2364" s="53"/>
      <c r="L2364" s="54"/>
      <c r="M2364" s="55"/>
      <c r="N2364" s="56"/>
      <c r="O2364" s="57"/>
      <c r="P2364" s="58"/>
      <c r="Q2364" s="56"/>
      <c r="R2364" s="56"/>
      <c r="S2364" s="56"/>
      <c r="T2364" s="59" t="s">
        <v>3</v>
      </c>
      <c r="U2364" s="56"/>
      <c r="V2364" s="56"/>
      <c r="W2364" s="60"/>
    </row>
    <row r="2365" spans="6:25" s="47" customFormat="1" ht="10.5" outlineLevel="3" x14ac:dyDescent="0.25">
      <c r="F2365" s="48"/>
      <c r="G2365" s="49"/>
      <c r="H2365" s="50" t="str">
        <f t="shared" si="40"/>
        <v/>
      </c>
      <c r="I2365" s="51" t="s">
        <v>823</v>
      </c>
      <c r="J2365" s="52"/>
      <c r="K2365" s="53"/>
      <c r="L2365" s="54"/>
      <c r="M2365" s="55"/>
      <c r="N2365" s="56"/>
      <c r="O2365" s="57"/>
      <c r="P2365" s="58"/>
      <c r="Q2365" s="56"/>
      <c r="R2365" s="56"/>
      <c r="S2365" s="56"/>
      <c r="T2365" s="59" t="s">
        <v>3</v>
      </c>
      <c r="U2365" s="56"/>
      <c r="V2365" s="56"/>
      <c r="W2365" s="60"/>
    </row>
    <row r="2366" spans="6:25" s="47" customFormat="1" ht="10.5" outlineLevel="3" x14ac:dyDescent="0.25">
      <c r="F2366" s="48"/>
      <c r="G2366" s="49"/>
      <c r="H2366" s="50" t="str">
        <f t="shared" si="40"/>
        <v/>
      </c>
      <c r="I2366" s="51" t="s">
        <v>857</v>
      </c>
      <c r="J2366" s="52"/>
      <c r="K2366" s="53"/>
      <c r="L2366" s="54"/>
      <c r="M2366" s="55">
        <v>312.14</v>
      </c>
      <c r="N2366" s="56"/>
      <c r="O2366" s="57"/>
      <c r="P2366" s="58"/>
      <c r="Q2366" s="56"/>
      <c r="R2366" s="56"/>
      <c r="S2366" s="56"/>
      <c r="T2366" s="59" t="s">
        <v>3</v>
      </c>
      <c r="U2366" s="56"/>
      <c r="V2366" s="56"/>
      <c r="W2366" s="60"/>
    </row>
    <row r="2367" spans="6:25" s="47" customFormat="1" ht="10.5" outlineLevel="3" x14ac:dyDescent="0.25">
      <c r="F2367" s="48"/>
      <c r="G2367" s="49"/>
      <c r="H2367" s="50" t="str">
        <f t="shared" si="40"/>
        <v/>
      </c>
      <c r="I2367" s="51" t="s">
        <v>1151</v>
      </c>
      <c r="J2367" s="52"/>
      <c r="K2367" s="53"/>
      <c r="L2367" s="54"/>
      <c r="M2367" s="55">
        <v>-180.797</v>
      </c>
      <c r="N2367" s="56"/>
      <c r="O2367" s="57"/>
      <c r="P2367" s="58"/>
      <c r="Q2367" s="56"/>
      <c r="R2367" s="56"/>
      <c r="S2367" s="56"/>
      <c r="T2367" s="59" t="s">
        <v>3</v>
      </c>
      <c r="U2367" s="56"/>
      <c r="V2367" s="56"/>
      <c r="W2367" s="60"/>
    </row>
    <row r="2368" spans="6:25" s="3" customFormat="1" ht="12.75" customHeight="1" outlineLevel="2" x14ac:dyDescent="0.25">
      <c r="F2368" s="9"/>
      <c r="G2368" s="10"/>
      <c r="H2368" s="10"/>
      <c r="I2368" s="11"/>
      <c r="J2368" s="10"/>
      <c r="K2368" s="12"/>
      <c r="L2368" s="13"/>
      <c r="M2368" s="12"/>
      <c r="N2368" s="13"/>
      <c r="O2368" s="14"/>
      <c r="P2368" s="15"/>
      <c r="Q2368" s="13"/>
      <c r="R2368" s="13"/>
      <c r="S2368" s="13"/>
      <c r="T2368" s="16" t="s">
        <v>3</v>
      </c>
      <c r="U2368" s="13"/>
      <c r="V2368" s="13"/>
      <c r="W2368" s="13"/>
    </row>
    <row r="2369" spans="6:25" s="3" customFormat="1" ht="12.75" customHeight="1" outlineLevel="1" x14ac:dyDescent="0.25">
      <c r="F2369" s="9"/>
      <c r="G2369" s="10"/>
      <c r="H2369" s="10"/>
      <c r="I2369" s="11"/>
      <c r="J2369" s="10"/>
      <c r="K2369" s="12"/>
      <c r="L2369" s="13"/>
      <c r="M2369" s="12"/>
      <c r="N2369" s="13"/>
      <c r="O2369" s="14"/>
      <c r="P2369" s="15"/>
      <c r="Q2369" s="13"/>
      <c r="R2369" s="13"/>
      <c r="S2369" s="13"/>
      <c r="T2369" s="16" t="s">
        <v>3</v>
      </c>
      <c r="U2369" s="13"/>
      <c r="V2369" s="13"/>
      <c r="W2369" s="13"/>
    </row>
    <row r="2370" spans="6:25" s="79" customFormat="1" ht="18.75" customHeight="1" x14ac:dyDescent="0.3">
      <c r="F2370" s="80"/>
      <c r="G2370" s="81"/>
      <c r="H2370" s="82"/>
      <c r="I2370" s="82" t="s">
        <v>926</v>
      </c>
      <c r="J2370" s="81"/>
      <c r="K2370" s="83"/>
      <c r="L2370" s="84"/>
      <c r="M2370" s="83"/>
      <c r="N2370" s="84"/>
      <c r="O2370" s="85">
        <f>SUBTOTAL(9,O2371:O2694)</f>
        <v>395526.1825</v>
      </c>
      <c r="P2370" s="86"/>
      <c r="Q2370" s="85">
        <f>SUBTOTAL(9,Q2371:Q2694)</f>
        <v>174.68717920000003</v>
      </c>
      <c r="R2370" s="84"/>
      <c r="S2370" s="85">
        <f>SUBTOTAL(9,S2371:S2694)</f>
        <v>0</v>
      </c>
      <c r="T2370" s="87"/>
      <c r="U2370" s="85">
        <f>SUBTOTAL(9,U2371:U2694)</f>
        <v>83060.498325000008</v>
      </c>
      <c r="V2370" s="85">
        <f>SUBTOTAL(9,V2371:V2694)</f>
        <v>478586.68082499993</v>
      </c>
      <c r="W2370" s="88"/>
      <c r="Y2370" s="85">
        <f>SUBTOTAL(9,Y2371:Y2694)</f>
        <v>49</v>
      </c>
    </row>
    <row r="2371" spans="6:25" s="69" customFormat="1" ht="16.5" customHeight="1" outlineLevel="1" x14ac:dyDescent="0.3">
      <c r="F2371" s="70"/>
      <c r="G2371" s="71"/>
      <c r="H2371" s="72"/>
      <c r="I2371" s="72" t="s">
        <v>501</v>
      </c>
      <c r="J2371" s="71"/>
      <c r="K2371" s="73"/>
      <c r="L2371" s="74"/>
      <c r="M2371" s="73"/>
      <c r="N2371" s="74"/>
      <c r="O2371" s="75">
        <f>SUBTOTAL(9,O2372:O2390)</f>
        <v>10074.826000000001</v>
      </c>
      <c r="P2371" s="76"/>
      <c r="Q2371" s="75">
        <f>SUBTOTAL(9,Q2372:Q2390)</f>
        <v>0</v>
      </c>
      <c r="R2371" s="74"/>
      <c r="S2371" s="75">
        <f>SUBTOTAL(9,S2372:S2390)</f>
        <v>0</v>
      </c>
      <c r="T2371" s="77"/>
      <c r="U2371" s="75">
        <f>SUBTOTAL(9,U2372:U2390)</f>
        <v>2115.7134599999999</v>
      </c>
      <c r="V2371" s="75">
        <f>SUBTOTAL(9,V2372:V2390)</f>
        <v>12190.539460000002</v>
      </c>
      <c r="W2371" s="78"/>
      <c r="Y2371" s="75">
        <f>SUBTOTAL(9,Y2372:Y2390)</f>
        <v>3</v>
      </c>
    </row>
    <row r="2372" spans="6:25" s="38" customFormat="1" ht="12" outlineLevel="2" x14ac:dyDescent="0.3">
      <c r="F2372" s="30">
        <v>358</v>
      </c>
      <c r="G2372" s="31" t="s">
        <v>0</v>
      </c>
      <c r="H2372" s="32" t="s">
        <v>254</v>
      </c>
      <c r="I2372" s="33" t="s">
        <v>743</v>
      </c>
      <c r="J2372" s="31" t="s">
        <v>9</v>
      </c>
      <c r="K2372" s="34">
        <v>55.625</v>
      </c>
      <c r="L2372" s="35">
        <v>0</v>
      </c>
      <c r="M2372" s="34">
        <v>55.625</v>
      </c>
      <c r="N2372" s="36">
        <v>124</v>
      </c>
      <c r="O2372" s="37">
        <f>M2372*N2372</f>
        <v>6897.5</v>
      </c>
      <c r="P2372" s="37">
        <v>0</v>
      </c>
      <c r="Q2372" s="37">
        <f>M2372*P2372</f>
        <v>0</v>
      </c>
      <c r="R2372" s="37"/>
      <c r="S2372" s="37">
        <f>M2372*R2372</f>
        <v>0</v>
      </c>
      <c r="T2372" s="37">
        <v>21</v>
      </c>
      <c r="U2372" s="37">
        <f>O2372*T2372/100</f>
        <v>1448.4749999999999</v>
      </c>
      <c r="V2372" s="37">
        <f>U2372+O2372</f>
        <v>8345.9750000000004</v>
      </c>
      <c r="W2372" s="37"/>
      <c r="X2372" s="37"/>
      <c r="Y2372" s="37">
        <v>1</v>
      </c>
    </row>
    <row r="2373" spans="6:25" s="38" customFormat="1" ht="12" outlineLevel="2" x14ac:dyDescent="0.3">
      <c r="F2373" s="39"/>
      <c r="G2373" s="40"/>
      <c r="H2373" s="191" t="s">
        <v>230</v>
      </c>
      <c r="I2373" s="203"/>
      <c r="J2373" s="203"/>
      <c r="K2373" s="203"/>
      <c r="L2373" s="203"/>
      <c r="M2373" s="203"/>
      <c r="N2373" s="203"/>
      <c r="O2373" s="203"/>
      <c r="P2373" s="42"/>
      <c r="Q2373" s="43"/>
      <c r="R2373" s="42"/>
      <c r="S2373" s="43"/>
      <c r="T2373" s="44"/>
      <c r="U2373" s="44"/>
      <c r="V2373" s="44"/>
      <c r="W2373" s="45"/>
    </row>
    <row r="2374" spans="6:25" s="38" customFormat="1" ht="6" customHeight="1" outlineLevel="2" x14ac:dyDescent="0.3">
      <c r="F2374" s="39"/>
      <c r="G2374" s="40"/>
      <c r="H2374" s="41"/>
      <c r="I2374" s="46"/>
      <c r="J2374" s="46"/>
      <c r="K2374" s="46"/>
      <c r="L2374" s="46"/>
      <c r="M2374" s="46"/>
      <c r="N2374" s="46"/>
      <c r="O2374" s="46"/>
      <c r="P2374" s="42"/>
      <c r="Q2374" s="43"/>
      <c r="R2374" s="42"/>
      <c r="S2374" s="43"/>
      <c r="T2374" s="44"/>
      <c r="U2374" s="44"/>
      <c r="V2374" s="44"/>
      <c r="W2374" s="45"/>
    </row>
    <row r="2375" spans="6:25" s="47" customFormat="1" ht="10.5" outlineLevel="3" x14ac:dyDescent="0.25">
      <c r="F2375" s="48"/>
      <c r="G2375" s="49"/>
      <c r="H2375" s="50" t="str">
        <f>IF(AND(H2374&lt;&gt;"Výkaz výměr:",I2374=""),"Výkaz výměr:","")</f>
        <v>Výkaz výměr:</v>
      </c>
      <c r="I2375" s="51" t="s">
        <v>438</v>
      </c>
      <c r="J2375" s="52"/>
      <c r="K2375" s="53"/>
      <c r="L2375" s="54"/>
      <c r="M2375" s="55"/>
      <c r="N2375" s="56"/>
      <c r="O2375" s="57"/>
      <c r="P2375" s="58"/>
      <c r="Q2375" s="56"/>
      <c r="R2375" s="56"/>
      <c r="S2375" s="56"/>
      <c r="T2375" s="59" t="s">
        <v>3</v>
      </c>
      <c r="U2375" s="56"/>
      <c r="V2375" s="56"/>
      <c r="W2375" s="60"/>
    </row>
    <row r="2376" spans="6:25" s="47" customFormat="1" ht="10.5" outlineLevel="3" x14ac:dyDescent="0.25">
      <c r="F2376" s="48"/>
      <c r="G2376" s="49"/>
      <c r="H2376" s="50" t="str">
        <f>IF(AND(H2375&lt;&gt;"Výkaz výměr:",I2375=""),"Výkaz výměr:","")</f>
        <v/>
      </c>
      <c r="I2376" s="51" t="s">
        <v>431</v>
      </c>
      <c r="J2376" s="52"/>
      <c r="K2376" s="53"/>
      <c r="L2376" s="54"/>
      <c r="M2376" s="55"/>
      <c r="N2376" s="56"/>
      <c r="O2376" s="57"/>
      <c r="P2376" s="58"/>
      <c r="Q2376" s="56"/>
      <c r="R2376" s="56"/>
      <c r="S2376" s="56"/>
      <c r="T2376" s="59" t="s">
        <v>3</v>
      </c>
      <c r="U2376" s="56"/>
      <c r="V2376" s="56"/>
      <c r="W2376" s="60"/>
    </row>
    <row r="2377" spans="6:25" s="47" customFormat="1" ht="10.5" outlineLevel="3" x14ac:dyDescent="0.25">
      <c r="F2377" s="48"/>
      <c r="G2377" s="49"/>
      <c r="H2377" s="50" t="str">
        <f>IF(AND(H2376&lt;&gt;"Výkaz výměr:",I2376=""),"Výkaz výměr:","")</f>
        <v/>
      </c>
      <c r="I2377" s="51" t="s">
        <v>864</v>
      </c>
      <c r="J2377" s="52"/>
      <c r="K2377" s="53"/>
      <c r="L2377" s="54"/>
      <c r="M2377" s="55">
        <v>55.625</v>
      </c>
      <c r="N2377" s="56"/>
      <c r="O2377" s="57"/>
      <c r="P2377" s="58"/>
      <c r="Q2377" s="56"/>
      <c r="R2377" s="56"/>
      <c r="S2377" s="56"/>
      <c r="T2377" s="59" t="s">
        <v>3</v>
      </c>
      <c r="U2377" s="56"/>
      <c r="V2377" s="56"/>
      <c r="W2377" s="60"/>
    </row>
    <row r="2378" spans="6:25" s="38" customFormat="1" ht="12" outlineLevel="2" x14ac:dyDescent="0.3">
      <c r="F2378" s="30">
        <v>359</v>
      </c>
      <c r="G2378" s="31" t="s">
        <v>0</v>
      </c>
      <c r="H2378" s="32" t="s">
        <v>255</v>
      </c>
      <c r="I2378" s="33" t="s">
        <v>1252</v>
      </c>
      <c r="J2378" s="31" t="s">
        <v>9</v>
      </c>
      <c r="K2378" s="34">
        <v>16.687999999999999</v>
      </c>
      <c r="L2378" s="35">
        <v>0</v>
      </c>
      <c r="M2378" s="34">
        <v>16.687999999999999</v>
      </c>
      <c r="N2378" s="36">
        <v>22</v>
      </c>
      <c r="O2378" s="37">
        <f>M2378*N2378</f>
        <v>367.13599999999997</v>
      </c>
      <c r="P2378" s="37">
        <v>0</v>
      </c>
      <c r="Q2378" s="37">
        <f>M2378*P2378</f>
        <v>0</v>
      </c>
      <c r="R2378" s="37"/>
      <c r="S2378" s="37">
        <f>M2378*R2378</f>
        <v>0</v>
      </c>
      <c r="T2378" s="37">
        <v>21</v>
      </c>
      <c r="U2378" s="37">
        <f>O2378*T2378/100</f>
        <v>77.098559999999992</v>
      </c>
      <c r="V2378" s="37">
        <f>U2378+O2378</f>
        <v>444.23455999999999</v>
      </c>
      <c r="W2378" s="37" t="s">
        <v>1370</v>
      </c>
      <c r="X2378" s="37"/>
      <c r="Y2378" s="37">
        <v>1</v>
      </c>
    </row>
    <row r="2379" spans="6:25" s="38" customFormat="1" ht="12" outlineLevel="2" x14ac:dyDescent="0.3">
      <c r="F2379" s="39"/>
      <c r="G2379" s="40"/>
      <c r="H2379" s="191" t="s">
        <v>230</v>
      </c>
      <c r="I2379" s="203"/>
      <c r="J2379" s="203"/>
      <c r="K2379" s="203"/>
      <c r="L2379" s="203"/>
      <c r="M2379" s="203"/>
      <c r="N2379" s="203"/>
      <c r="O2379" s="203"/>
      <c r="P2379" s="42"/>
      <c r="Q2379" s="43"/>
      <c r="R2379" s="42"/>
      <c r="S2379" s="43"/>
      <c r="T2379" s="44"/>
      <c r="U2379" s="44"/>
      <c r="V2379" s="44"/>
      <c r="W2379" s="45"/>
    </row>
    <row r="2380" spans="6:25" s="38" customFormat="1" ht="6" customHeight="1" outlineLevel="2" x14ac:dyDescent="0.3">
      <c r="F2380" s="39"/>
      <c r="G2380" s="40"/>
      <c r="H2380" s="41"/>
      <c r="I2380" s="46"/>
      <c r="J2380" s="46"/>
      <c r="K2380" s="46"/>
      <c r="L2380" s="46"/>
      <c r="M2380" s="46"/>
      <c r="N2380" s="46"/>
      <c r="O2380" s="46"/>
      <c r="P2380" s="42"/>
      <c r="Q2380" s="43"/>
      <c r="R2380" s="42"/>
      <c r="S2380" s="43"/>
      <c r="T2380" s="44"/>
      <c r="U2380" s="44"/>
      <c r="V2380" s="44"/>
      <c r="W2380" s="45"/>
    </row>
    <row r="2381" spans="6:25" s="47" customFormat="1" ht="10.5" outlineLevel="3" x14ac:dyDescent="0.25">
      <c r="F2381" s="48"/>
      <c r="G2381" s="49"/>
      <c r="H2381" s="50" t="str">
        <f>IF(AND(H2380&lt;&gt;"Výkaz výměr:",I2380=""),"Výkaz výměr:","")</f>
        <v>Výkaz výměr:</v>
      </c>
      <c r="I2381" s="51" t="s">
        <v>515</v>
      </c>
      <c r="J2381" s="52"/>
      <c r="K2381" s="53"/>
      <c r="L2381" s="54"/>
      <c r="M2381" s="55"/>
      <c r="N2381" s="56"/>
      <c r="O2381" s="57"/>
      <c r="P2381" s="58"/>
      <c r="Q2381" s="56"/>
      <c r="R2381" s="56"/>
      <c r="S2381" s="56"/>
      <c r="T2381" s="59" t="s">
        <v>3</v>
      </c>
      <c r="U2381" s="56"/>
      <c r="V2381" s="56"/>
      <c r="W2381" s="60"/>
    </row>
    <row r="2382" spans="6:25" s="47" customFormat="1" ht="10.5" outlineLevel="3" x14ac:dyDescent="0.25">
      <c r="F2382" s="48"/>
      <c r="G2382" s="49"/>
      <c r="H2382" s="50" t="str">
        <f>IF(AND(H2381&lt;&gt;"Výkaz výměr:",I2381=""),"Výkaz výměr:","")</f>
        <v/>
      </c>
      <c r="I2382" s="51" t="s">
        <v>504</v>
      </c>
      <c r="J2382" s="52"/>
      <c r="K2382" s="53"/>
      <c r="L2382" s="54"/>
      <c r="M2382" s="55"/>
      <c r="N2382" s="56"/>
      <c r="O2382" s="57"/>
      <c r="P2382" s="58"/>
      <c r="Q2382" s="56"/>
      <c r="R2382" s="56"/>
      <c r="S2382" s="56"/>
      <c r="T2382" s="59" t="s">
        <v>3</v>
      </c>
      <c r="U2382" s="56"/>
      <c r="V2382" s="56"/>
      <c r="W2382" s="60"/>
    </row>
    <row r="2383" spans="6:25" s="47" customFormat="1" ht="10.5" outlineLevel="3" x14ac:dyDescent="0.25">
      <c r="F2383" s="48"/>
      <c r="G2383" s="49"/>
      <c r="H2383" s="50" t="str">
        <f>IF(AND(H2382&lt;&gt;"Výkaz výměr:",I2382=""),"Výkaz výměr:","")</f>
        <v/>
      </c>
      <c r="I2383" s="51" t="s">
        <v>834</v>
      </c>
      <c r="J2383" s="52"/>
      <c r="K2383" s="53"/>
      <c r="L2383" s="54"/>
      <c r="M2383" s="55">
        <v>16.687999999999999</v>
      </c>
      <c r="N2383" s="56"/>
      <c r="O2383" s="57"/>
      <c r="P2383" s="58"/>
      <c r="Q2383" s="56"/>
      <c r="R2383" s="56"/>
      <c r="S2383" s="56"/>
      <c r="T2383" s="59" t="s">
        <v>3</v>
      </c>
      <c r="U2383" s="56"/>
      <c r="V2383" s="56"/>
      <c r="W2383" s="60"/>
    </row>
    <row r="2384" spans="6:25" s="38" customFormat="1" ht="12" outlineLevel="2" x14ac:dyDescent="0.3">
      <c r="F2384" s="30">
        <v>360</v>
      </c>
      <c r="G2384" s="31" t="s">
        <v>0</v>
      </c>
      <c r="H2384" s="32" t="s">
        <v>252</v>
      </c>
      <c r="I2384" s="33" t="s">
        <v>1237</v>
      </c>
      <c r="J2384" s="31" t="s">
        <v>9</v>
      </c>
      <c r="K2384" s="34">
        <v>8.49</v>
      </c>
      <c r="L2384" s="35">
        <v>0</v>
      </c>
      <c r="M2384" s="34">
        <v>8.49</v>
      </c>
      <c r="N2384" s="36">
        <v>331</v>
      </c>
      <c r="O2384" s="37">
        <f>M2384*N2384</f>
        <v>2810.19</v>
      </c>
      <c r="P2384" s="37">
        <v>0</v>
      </c>
      <c r="Q2384" s="37">
        <f>M2384*P2384</f>
        <v>0</v>
      </c>
      <c r="R2384" s="37"/>
      <c r="S2384" s="37">
        <f>M2384*R2384</f>
        <v>0</v>
      </c>
      <c r="T2384" s="37">
        <v>21</v>
      </c>
      <c r="U2384" s="37">
        <f>O2384*T2384/100</f>
        <v>590.13990000000001</v>
      </c>
      <c r="V2384" s="37">
        <f>U2384+O2384</f>
        <v>3400.3299000000002</v>
      </c>
      <c r="W2384" s="37" t="s">
        <v>1316</v>
      </c>
      <c r="X2384" s="37"/>
      <c r="Y2384" s="37">
        <v>1</v>
      </c>
    </row>
    <row r="2385" spans="6:25" s="38" customFormat="1" ht="12" outlineLevel="2" x14ac:dyDescent="0.3">
      <c r="F2385" s="39"/>
      <c r="G2385" s="40"/>
      <c r="H2385" s="191" t="s">
        <v>230</v>
      </c>
      <c r="I2385" s="203"/>
      <c r="J2385" s="203"/>
      <c r="K2385" s="203"/>
      <c r="L2385" s="203"/>
      <c r="M2385" s="203"/>
      <c r="N2385" s="203"/>
      <c r="O2385" s="203"/>
      <c r="P2385" s="42"/>
      <c r="Q2385" s="43"/>
      <c r="R2385" s="42"/>
      <c r="S2385" s="43"/>
      <c r="T2385" s="44"/>
      <c r="U2385" s="44"/>
      <c r="V2385" s="44"/>
      <c r="W2385" s="45"/>
    </row>
    <row r="2386" spans="6:25" s="38" customFormat="1" ht="6" customHeight="1" outlineLevel="2" x14ac:dyDescent="0.3">
      <c r="F2386" s="39"/>
      <c r="G2386" s="40"/>
      <c r="H2386" s="41"/>
      <c r="I2386" s="46"/>
      <c r="J2386" s="46"/>
      <c r="K2386" s="46"/>
      <c r="L2386" s="46"/>
      <c r="M2386" s="46"/>
      <c r="N2386" s="46"/>
      <c r="O2386" s="46"/>
      <c r="P2386" s="42"/>
      <c r="Q2386" s="43"/>
      <c r="R2386" s="42"/>
      <c r="S2386" s="43"/>
      <c r="T2386" s="44"/>
      <c r="U2386" s="44"/>
      <c r="V2386" s="44"/>
      <c r="W2386" s="45"/>
    </row>
    <row r="2387" spans="6:25" s="47" customFormat="1" ht="10.5" outlineLevel="3" x14ac:dyDescent="0.25">
      <c r="F2387" s="48"/>
      <c r="G2387" s="49"/>
      <c r="H2387" s="50" t="str">
        <f>IF(AND(H2386&lt;&gt;"Výkaz výměr:",I2386=""),"Výkaz výměr:","")</f>
        <v>Výkaz výměr:</v>
      </c>
      <c r="I2387" s="51" t="s">
        <v>545</v>
      </c>
      <c r="J2387" s="52"/>
      <c r="K2387" s="53"/>
      <c r="L2387" s="54"/>
      <c r="M2387" s="55"/>
      <c r="N2387" s="56"/>
      <c r="O2387" s="57"/>
      <c r="P2387" s="58"/>
      <c r="Q2387" s="56"/>
      <c r="R2387" s="56"/>
      <c r="S2387" s="56"/>
      <c r="T2387" s="59" t="s">
        <v>3</v>
      </c>
      <c r="U2387" s="56"/>
      <c r="V2387" s="56"/>
      <c r="W2387" s="60"/>
    </row>
    <row r="2388" spans="6:25" s="47" customFormat="1" ht="10.5" outlineLevel="3" x14ac:dyDescent="0.25">
      <c r="F2388" s="48"/>
      <c r="G2388" s="49"/>
      <c r="H2388" s="50" t="str">
        <f>IF(AND(H2387&lt;&gt;"Výkaz výměr:",I2387=""),"Výkaz výměr:","")</f>
        <v/>
      </c>
      <c r="I2388" s="51" t="s">
        <v>462</v>
      </c>
      <c r="J2388" s="52"/>
      <c r="K2388" s="53"/>
      <c r="L2388" s="54"/>
      <c r="M2388" s="55"/>
      <c r="N2388" s="56"/>
      <c r="O2388" s="57"/>
      <c r="P2388" s="58"/>
      <c r="Q2388" s="56"/>
      <c r="R2388" s="56"/>
      <c r="S2388" s="56"/>
      <c r="T2388" s="59" t="s">
        <v>3</v>
      </c>
      <c r="U2388" s="56"/>
      <c r="V2388" s="56"/>
      <c r="W2388" s="60"/>
    </row>
    <row r="2389" spans="6:25" s="47" customFormat="1" ht="10.5" outlineLevel="3" x14ac:dyDescent="0.25">
      <c r="F2389" s="48"/>
      <c r="G2389" s="49"/>
      <c r="H2389" s="50" t="str">
        <f>IF(AND(H2388&lt;&gt;"Výkaz výměr:",I2388=""),"Výkaz výměr:","")</f>
        <v/>
      </c>
      <c r="I2389" s="51" t="s">
        <v>719</v>
      </c>
      <c r="J2389" s="52"/>
      <c r="K2389" s="53"/>
      <c r="L2389" s="54"/>
      <c r="M2389" s="55">
        <v>8.49</v>
      </c>
      <c r="N2389" s="56"/>
      <c r="O2389" s="57"/>
      <c r="P2389" s="58"/>
      <c r="Q2389" s="56"/>
      <c r="R2389" s="56"/>
      <c r="S2389" s="56"/>
      <c r="T2389" s="59" t="s">
        <v>3</v>
      </c>
      <c r="U2389" s="56"/>
      <c r="V2389" s="56"/>
      <c r="W2389" s="60"/>
    </row>
    <row r="2390" spans="6:25" s="3" customFormat="1" ht="12.75" customHeight="1" outlineLevel="2" x14ac:dyDescent="0.25">
      <c r="F2390" s="9"/>
      <c r="G2390" s="10"/>
      <c r="H2390" s="10"/>
      <c r="I2390" s="11"/>
      <c r="J2390" s="10"/>
      <c r="K2390" s="12"/>
      <c r="L2390" s="13"/>
      <c r="M2390" s="12"/>
      <c r="N2390" s="13"/>
      <c r="O2390" s="14"/>
      <c r="P2390" s="15"/>
      <c r="Q2390" s="13"/>
      <c r="R2390" s="13"/>
      <c r="S2390" s="13"/>
      <c r="T2390" s="16" t="s">
        <v>3</v>
      </c>
      <c r="U2390" s="13"/>
      <c r="V2390" s="13"/>
      <c r="W2390" s="13"/>
    </row>
    <row r="2391" spans="6:25" s="69" customFormat="1" ht="16.5" customHeight="1" outlineLevel="1" x14ac:dyDescent="0.3">
      <c r="F2391" s="70"/>
      <c r="G2391" s="71"/>
      <c r="H2391" s="72"/>
      <c r="I2391" s="72" t="s">
        <v>456</v>
      </c>
      <c r="J2391" s="71"/>
      <c r="K2391" s="73"/>
      <c r="L2391" s="74"/>
      <c r="M2391" s="73"/>
      <c r="N2391" s="74"/>
      <c r="O2391" s="75">
        <f>SUBTOTAL(9,O2392:O2413)</f>
        <v>1168.2200000000003</v>
      </c>
      <c r="P2391" s="76"/>
      <c r="Q2391" s="75">
        <f>SUBTOTAL(9,Q2392:Q2413)</f>
        <v>0</v>
      </c>
      <c r="R2391" s="74"/>
      <c r="S2391" s="75">
        <f>SUBTOTAL(9,S2392:S2413)</f>
        <v>0</v>
      </c>
      <c r="T2391" s="77"/>
      <c r="U2391" s="75">
        <f>SUBTOTAL(9,U2392:U2413)</f>
        <v>245.3262</v>
      </c>
      <c r="V2391" s="75">
        <f>SUBTOTAL(9,V2392:V2413)</f>
        <v>1413.5462000000002</v>
      </c>
      <c r="W2391" s="78"/>
      <c r="Y2391" s="75">
        <f>SUBTOTAL(9,Y2392:Y2413)</f>
        <v>4</v>
      </c>
    </row>
    <row r="2392" spans="6:25" s="38" customFormat="1" ht="12" outlineLevel="2" x14ac:dyDescent="0.3">
      <c r="F2392" s="30">
        <v>361</v>
      </c>
      <c r="G2392" s="31" t="s">
        <v>0</v>
      </c>
      <c r="H2392" s="32" t="s">
        <v>259</v>
      </c>
      <c r="I2392" s="33" t="s">
        <v>1187</v>
      </c>
      <c r="J2392" s="31" t="s">
        <v>9</v>
      </c>
      <c r="K2392" s="34">
        <v>0.2</v>
      </c>
      <c r="L2392" s="35">
        <v>0</v>
      </c>
      <c r="M2392" s="34">
        <v>0.2</v>
      </c>
      <c r="N2392" s="36">
        <v>238</v>
      </c>
      <c r="O2392" s="37">
        <f>M2392*N2392</f>
        <v>47.6</v>
      </c>
      <c r="P2392" s="37">
        <v>0</v>
      </c>
      <c r="Q2392" s="37">
        <f>M2392*P2392</f>
        <v>0</v>
      </c>
      <c r="R2392" s="37"/>
      <c r="S2392" s="37">
        <f>M2392*R2392</f>
        <v>0</v>
      </c>
      <c r="T2392" s="37">
        <v>21</v>
      </c>
      <c r="U2392" s="37">
        <f>O2392*T2392/100</f>
        <v>9.9960000000000004</v>
      </c>
      <c r="V2392" s="37">
        <f>U2392+O2392</f>
        <v>57.596000000000004</v>
      </c>
      <c r="W2392" s="37"/>
      <c r="X2392" s="37"/>
      <c r="Y2392" s="37">
        <v>1</v>
      </c>
    </row>
    <row r="2393" spans="6:25" s="38" customFormat="1" ht="12" outlineLevel="2" x14ac:dyDescent="0.3">
      <c r="F2393" s="39"/>
      <c r="G2393" s="40"/>
      <c r="H2393" s="191" t="s">
        <v>230</v>
      </c>
      <c r="I2393" s="203"/>
      <c r="J2393" s="203"/>
      <c r="K2393" s="203"/>
      <c r="L2393" s="203"/>
      <c r="M2393" s="203"/>
      <c r="N2393" s="203"/>
      <c r="O2393" s="203"/>
      <c r="P2393" s="42"/>
      <c r="Q2393" s="43"/>
      <c r="R2393" s="42"/>
      <c r="S2393" s="43"/>
      <c r="T2393" s="44"/>
      <c r="U2393" s="44"/>
      <c r="V2393" s="44"/>
      <c r="W2393" s="45"/>
    </row>
    <row r="2394" spans="6:25" s="38" customFormat="1" ht="6" customHeight="1" outlineLevel="2" x14ac:dyDescent="0.3">
      <c r="F2394" s="39"/>
      <c r="G2394" s="40"/>
      <c r="H2394" s="41"/>
      <c r="I2394" s="46"/>
      <c r="J2394" s="46"/>
      <c r="K2394" s="46"/>
      <c r="L2394" s="46"/>
      <c r="M2394" s="46"/>
      <c r="N2394" s="46"/>
      <c r="O2394" s="46"/>
      <c r="P2394" s="42"/>
      <c r="Q2394" s="43"/>
      <c r="R2394" s="42"/>
      <c r="S2394" s="43"/>
      <c r="T2394" s="44"/>
      <c r="U2394" s="44"/>
      <c r="V2394" s="44"/>
      <c r="W2394" s="45"/>
    </row>
    <row r="2395" spans="6:25" s="47" customFormat="1" ht="10.5" outlineLevel="3" x14ac:dyDescent="0.25">
      <c r="F2395" s="48"/>
      <c r="G2395" s="49"/>
      <c r="H2395" s="50" t="str">
        <f>IF(AND(H2394&lt;&gt;"Výkaz výměr:",I2394=""),"Výkaz výměr:","")</f>
        <v>Výkaz výměr:</v>
      </c>
      <c r="I2395" s="51" t="s">
        <v>527</v>
      </c>
      <c r="J2395" s="52"/>
      <c r="K2395" s="53"/>
      <c r="L2395" s="54"/>
      <c r="M2395" s="55"/>
      <c r="N2395" s="56"/>
      <c r="O2395" s="57"/>
      <c r="P2395" s="58"/>
      <c r="Q2395" s="56"/>
      <c r="R2395" s="56"/>
      <c r="S2395" s="56"/>
      <c r="T2395" s="59" t="s">
        <v>3</v>
      </c>
      <c r="U2395" s="56"/>
      <c r="V2395" s="56"/>
      <c r="W2395" s="60"/>
    </row>
    <row r="2396" spans="6:25" s="47" customFormat="1" ht="10.5" outlineLevel="3" x14ac:dyDescent="0.25">
      <c r="F2396" s="48"/>
      <c r="G2396" s="49"/>
      <c r="H2396" s="50" t="str">
        <f>IF(AND(H2395&lt;&gt;"Výkaz výměr:",I2395=""),"Výkaz výměr:","")</f>
        <v/>
      </c>
      <c r="I2396" s="51" t="s">
        <v>681</v>
      </c>
      <c r="J2396" s="52"/>
      <c r="K2396" s="53"/>
      <c r="L2396" s="54"/>
      <c r="M2396" s="55"/>
      <c r="N2396" s="56"/>
      <c r="O2396" s="57"/>
      <c r="P2396" s="58"/>
      <c r="Q2396" s="56"/>
      <c r="R2396" s="56"/>
      <c r="S2396" s="56"/>
      <c r="T2396" s="59" t="s">
        <v>3</v>
      </c>
      <c r="U2396" s="56"/>
      <c r="V2396" s="56"/>
      <c r="W2396" s="60"/>
    </row>
    <row r="2397" spans="6:25" s="47" customFormat="1" ht="10.5" outlineLevel="3" x14ac:dyDescent="0.25">
      <c r="F2397" s="48"/>
      <c r="G2397" s="49"/>
      <c r="H2397" s="50" t="str">
        <f>IF(AND(H2396&lt;&gt;"Výkaz výměr:",I2396=""),"Výkaz výměr:","")</f>
        <v/>
      </c>
      <c r="I2397" s="51" t="s">
        <v>1022</v>
      </c>
      <c r="J2397" s="52"/>
      <c r="K2397" s="53"/>
      <c r="L2397" s="54"/>
      <c r="M2397" s="55"/>
      <c r="N2397" s="56"/>
      <c r="O2397" s="57"/>
      <c r="P2397" s="58"/>
      <c r="Q2397" s="56"/>
      <c r="R2397" s="56"/>
      <c r="S2397" s="56"/>
      <c r="T2397" s="59" t="s">
        <v>3</v>
      </c>
      <c r="U2397" s="56"/>
      <c r="V2397" s="56"/>
      <c r="W2397" s="60"/>
    </row>
    <row r="2398" spans="6:25" s="47" customFormat="1" ht="10.5" outlineLevel="3" x14ac:dyDescent="0.25">
      <c r="F2398" s="48"/>
      <c r="G2398" s="49"/>
      <c r="H2398" s="50" t="str">
        <f>IF(AND(H2397&lt;&gt;"Výkaz výměr:",I2397=""),"Výkaz výměr:","")</f>
        <v/>
      </c>
      <c r="I2398" s="51" t="s">
        <v>620</v>
      </c>
      <c r="J2398" s="52"/>
      <c r="K2398" s="53"/>
      <c r="L2398" s="54"/>
      <c r="M2398" s="55">
        <v>0.2</v>
      </c>
      <c r="N2398" s="56"/>
      <c r="O2398" s="57"/>
      <c r="P2398" s="58"/>
      <c r="Q2398" s="56"/>
      <c r="R2398" s="56"/>
      <c r="S2398" s="56"/>
      <c r="T2398" s="59" t="s">
        <v>3</v>
      </c>
      <c r="U2398" s="56"/>
      <c r="V2398" s="56"/>
      <c r="W2398" s="60"/>
    </row>
    <row r="2399" spans="6:25" s="38" customFormat="1" ht="12" outlineLevel="2" x14ac:dyDescent="0.3">
      <c r="F2399" s="30">
        <v>362</v>
      </c>
      <c r="G2399" s="31" t="s">
        <v>0</v>
      </c>
      <c r="H2399" s="32" t="s">
        <v>256</v>
      </c>
      <c r="I2399" s="33" t="s">
        <v>1251</v>
      </c>
      <c r="J2399" s="31" t="s">
        <v>9</v>
      </c>
      <c r="K2399" s="34">
        <v>0.3</v>
      </c>
      <c r="L2399" s="35">
        <v>0</v>
      </c>
      <c r="M2399" s="34">
        <v>0.3</v>
      </c>
      <c r="N2399" s="36">
        <v>20.2</v>
      </c>
      <c r="O2399" s="37">
        <f>M2399*N2399</f>
        <v>6.06</v>
      </c>
      <c r="P2399" s="37">
        <v>0</v>
      </c>
      <c r="Q2399" s="37">
        <f>M2399*P2399</f>
        <v>0</v>
      </c>
      <c r="R2399" s="37"/>
      <c r="S2399" s="37">
        <f>M2399*R2399</f>
        <v>0</v>
      </c>
      <c r="T2399" s="37">
        <v>21</v>
      </c>
      <c r="U2399" s="37">
        <f>O2399*T2399/100</f>
        <v>1.2726</v>
      </c>
      <c r="V2399" s="37">
        <f>U2399+O2399</f>
        <v>7.3325999999999993</v>
      </c>
      <c r="W2399" s="37" t="s">
        <v>1370</v>
      </c>
      <c r="X2399" s="37"/>
      <c r="Y2399" s="37">
        <v>1</v>
      </c>
    </row>
    <row r="2400" spans="6:25" s="38" customFormat="1" ht="12" outlineLevel="2" x14ac:dyDescent="0.3">
      <c r="F2400" s="39"/>
      <c r="G2400" s="40"/>
      <c r="H2400" s="191" t="s">
        <v>230</v>
      </c>
      <c r="I2400" s="203"/>
      <c r="J2400" s="203"/>
      <c r="K2400" s="203"/>
      <c r="L2400" s="203"/>
      <c r="M2400" s="203"/>
      <c r="N2400" s="203"/>
      <c r="O2400" s="203"/>
      <c r="P2400" s="42"/>
      <c r="Q2400" s="43"/>
      <c r="R2400" s="42"/>
      <c r="S2400" s="43"/>
      <c r="T2400" s="44"/>
      <c r="U2400" s="44"/>
      <c r="V2400" s="44"/>
      <c r="W2400" s="45"/>
    </row>
    <row r="2401" spans="6:25" s="38" customFormat="1" ht="6" customHeight="1" outlineLevel="2" x14ac:dyDescent="0.3">
      <c r="F2401" s="39"/>
      <c r="G2401" s="40"/>
      <c r="H2401" s="41"/>
      <c r="I2401" s="46"/>
      <c r="J2401" s="46"/>
      <c r="K2401" s="46"/>
      <c r="L2401" s="46"/>
      <c r="M2401" s="46"/>
      <c r="N2401" s="46"/>
      <c r="O2401" s="46"/>
      <c r="P2401" s="42"/>
      <c r="Q2401" s="43"/>
      <c r="R2401" s="42"/>
      <c r="S2401" s="43"/>
      <c r="T2401" s="44"/>
      <c r="U2401" s="44"/>
      <c r="V2401" s="44"/>
      <c r="W2401" s="45"/>
    </row>
    <row r="2402" spans="6:25" s="47" customFormat="1" ht="10.5" outlineLevel="3" x14ac:dyDescent="0.25">
      <c r="F2402" s="48"/>
      <c r="G2402" s="49"/>
      <c r="H2402" s="50" t="str">
        <f>IF(AND(H2401&lt;&gt;"Výkaz výměr:",I2401=""),"Výkaz výměr:","")</f>
        <v>Výkaz výměr:</v>
      </c>
      <c r="I2402" s="51" t="s">
        <v>891</v>
      </c>
      <c r="J2402" s="52"/>
      <c r="K2402" s="53"/>
      <c r="L2402" s="54"/>
      <c r="M2402" s="55"/>
      <c r="N2402" s="56"/>
      <c r="O2402" s="57"/>
      <c r="P2402" s="58"/>
      <c r="Q2402" s="56"/>
      <c r="R2402" s="56"/>
      <c r="S2402" s="56"/>
      <c r="T2402" s="59" t="s">
        <v>3</v>
      </c>
      <c r="U2402" s="56"/>
      <c r="V2402" s="56"/>
      <c r="W2402" s="60"/>
    </row>
    <row r="2403" spans="6:25" s="47" customFormat="1" ht="10.5" outlineLevel="3" x14ac:dyDescent="0.25">
      <c r="F2403" s="48"/>
      <c r="G2403" s="49"/>
      <c r="H2403" s="50" t="str">
        <f>IF(AND(H2402&lt;&gt;"Výkaz výměr:",I2402=""),"Výkaz výměr:","")</f>
        <v/>
      </c>
      <c r="I2403" s="51" t="s">
        <v>621</v>
      </c>
      <c r="J2403" s="52"/>
      <c r="K2403" s="53"/>
      <c r="L2403" s="54"/>
      <c r="M2403" s="55">
        <v>0.3</v>
      </c>
      <c r="N2403" s="56"/>
      <c r="O2403" s="57"/>
      <c r="P2403" s="58"/>
      <c r="Q2403" s="56"/>
      <c r="R2403" s="56"/>
      <c r="S2403" s="56"/>
      <c r="T2403" s="59" t="s">
        <v>3</v>
      </c>
      <c r="U2403" s="56"/>
      <c r="V2403" s="56"/>
      <c r="W2403" s="60"/>
    </row>
    <row r="2404" spans="6:25" s="38" customFormat="1" ht="12" outlineLevel="2" x14ac:dyDescent="0.3">
      <c r="F2404" s="30">
        <v>363</v>
      </c>
      <c r="G2404" s="31" t="s">
        <v>0</v>
      </c>
      <c r="H2404" s="32" t="s">
        <v>257</v>
      </c>
      <c r="I2404" s="33" t="s">
        <v>1214</v>
      </c>
      <c r="J2404" s="31" t="s">
        <v>9</v>
      </c>
      <c r="K2404" s="34">
        <v>3.0720000000000005</v>
      </c>
      <c r="L2404" s="35">
        <v>0</v>
      </c>
      <c r="M2404" s="34">
        <v>3.0720000000000005</v>
      </c>
      <c r="N2404" s="36">
        <v>361</v>
      </c>
      <c r="O2404" s="37">
        <f>M2404*N2404</f>
        <v>1108.9920000000002</v>
      </c>
      <c r="P2404" s="37">
        <v>0</v>
      </c>
      <c r="Q2404" s="37">
        <f>M2404*P2404</f>
        <v>0</v>
      </c>
      <c r="R2404" s="37"/>
      <c r="S2404" s="37">
        <f>M2404*R2404</f>
        <v>0</v>
      </c>
      <c r="T2404" s="37">
        <v>21</v>
      </c>
      <c r="U2404" s="37">
        <f>O2404*T2404/100</f>
        <v>232.88832000000002</v>
      </c>
      <c r="V2404" s="37">
        <f>U2404+O2404</f>
        <v>1341.8803200000002</v>
      </c>
      <c r="W2404" s="37" t="s">
        <v>1394</v>
      </c>
      <c r="X2404" s="37"/>
      <c r="Y2404" s="37">
        <v>1</v>
      </c>
    </row>
    <row r="2405" spans="6:25" s="38" customFormat="1" ht="12" outlineLevel="2" x14ac:dyDescent="0.3">
      <c r="F2405" s="39"/>
      <c r="G2405" s="40"/>
      <c r="H2405" s="191" t="s">
        <v>230</v>
      </c>
      <c r="I2405" s="203"/>
      <c r="J2405" s="203"/>
      <c r="K2405" s="203"/>
      <c r="L2405" s="203"/>
      <c r="M2405" s="203"/>
      <c r="N2405" s="203"/>
      <c r="O2405" s="203"/>
      <c r="P2405" s="42"/>
      <c r="Q2405" s="43"/>
      <c r="R2405" s="42"/>
      <c r="S2405" s="43"/>
      <c r="T2405" s="44"/>
      <c r="U2405" s="44"/>
      <c r="V2405" s="44"/>
      <c r="W2405" s="45"/>
    </row>
    <row r="2406" spans="6:25" s="38" customFormat="1" ht="6" customHeight="1" outlineLevel="2" x14ac:dyDescent="0.3">
      <c r="F2406" s="39"/>
      <c r="G2406" s="40"/>
      <c r="H2406" s="41"/>
      <c r="I2406" s="46"/>
      <c r="J2406" s="46"/>
      <c r="K2406" s="46"/>
      <c r="L2406" s="46"/>
      <c r="M2406" s="46"/>
      <c r="N2406" s="46"/>
      <c r="O2406" s="46"/>
      <c r="P2406" s="42"/>
      <c r="Q2406" s="43"/>
      <c r="R2406" s="42"/>
      <c r="S2406" s="43"/>
      <c r="T2406" s="44"/>
      <c r="U2406" s="44"/>
      <c r="V2406" s="44"/>
      <c r="W2406" s="45"/>
    </row>
    <row r="2407" spans="6:25" s="47" customFormat="1" ht="10.5" outlineLevel="3" x14ac:dyDescent="0.25">
      <c r="F2407" s="48"/>
      <c r="G2407" s="49"/>
      <c r="H2407" s="50" t="str">
        <f>IF(AND(H2406&lt;&gt;"Výkaz výměr:",I2406=""),"Výkaz výměr:","")</f>
        <v>Výkaz výměr:</v>
      </c>
      <c r="I2407" s="51" t="s">
        <v>424</v>
      </c>
      <c r="J2407" s="52"/>
      <c r="K2407" s="53"/>
      <c r="L2407" s="54"/>
      <c r="M2407" s="55">
        <v>3.0720000000000005</v>
      </c>
      <c r="N2407" s="56"/>
      <c r="O2407" s="57"/>
      <c r="P2407" s="58"/>
      <c r="Q2407" s="56"/>
      <c r="R2407" s="56"/>
      <c r="S2407" s="56"/>
      <c r="T2407" s="59" t="s">
        <v>3</v>
      </c>
      <c r="U2407" s="56"/>
      <c r="V2407" s="56"/>
      <c r="W2407" s="60"/>
    </row>
    <row r="2408" spans="6:25" s="38" customFormat="1" ht="12" outlineLevel="2" x14ac:dyDescent="0.3">
      <c r="F2408" s="30">
        <v>364</v>
      </c>
      <c r="G2408" s="31" t="s">
        <v>0</v>
      </c>
      <c r="H2408" s="32" t="s">
        <v>258</v>
      </c>
      <c r="I2408" s="33" t="s">
        <v>1250</v>
      </c>
      <c r="J2408" s="31" t="s">
        <v>9</v>
      </c>
      <c r="K2408" s="34">
        <v>0.24</v>
      </c>
      <c r="L2408" s="35">
        <v>0</v>
      </c>
      <c r="M2408" s="34">
        <v>0.24</v>
      </c>
      <c r="N2408" s="36">
        <v>23.2</v>
      </c>
      <c r="O2408" s="37">
        <f>M2408*N2408</f>
        <v>5.5679999999999996</v>
      </c>
      <c r="P2408" s="37">
        <v>0</v>
      </c>
      <c r="Q2408" s="37">
        <f>M2408*P2408</f>
        <v>0</v>
      </c>
      <c r="R2408" s="37"/>
      <c r="S2408" s="37">
        <f>M2408*R2408</f>
        <v>0</v>
      </c>
      <c r="T2408" s="37">
        <v>21</v>
      </c>
      <c r="U2408" s="37">
        <f>O2408*T2408/100</f>
        <v>1.1692799999999999</v>
      </c>
      <c r="V2408" s="37">
        <f>U2408+O2408</f>
        <v>6.7372799999999993</v>
      </c>
      <c r="W2408" s="37" t="s">
        <v>1370</v>
      </c>
      <c r="X2408" s="37"/>
      <c r="Y2408" s="37">
        <v>1</v>
      </c>
    </row>
    <row r="2409" spans="6:25" s="38" customFormat="1" ht="12" outlineLevel="2" x14ac:dyDescent="0.3">
      <c r="F2409" s="39"/>
      <c r="G2409" s="40"/>
      <c r="H2409" s="191" t="s">
        <v>230</v>
      </c>
      <c r="I2409" s="203"/>
      <c r="J2409" s="203"/>
      <c r="K2409" s="203"/>
      <c r="L2409" s="203"/>
      <c r="M2409" s="203"/>
      <c r="N2409" s="203"/>
      <c r="O2409" s="203"/>
      <c r="P2409" s="42"/>
      <c r="Q2409" s="43"/>
      <c r="R2409" s="42"/>
      <c r="S2409" s="43"/>
      <c r="T2409" s="44"/>
      <c r="U2409" s="44"/>
      <c r="V2409" s="44"/>
      <c r="W2409" s="45"/>
    </row>
    <row r="2410" spans="6:25" s="38" customFormat="1" ht="6" customHeight="1" outlineLevel="2" x14ac:dyDescent="0.3">
      <c r="F2410" s="39"/>
      <c r="G2410" s="40"/>
      <c r="H2410" s="41"/>
      <c r="I2410" s="46"/>
      <c r="J2410" s="46"/>
      <c r="K2410" s="46"/>
      <c r="L2410" s="46"/>
      <c r="M2410" s="46"/>
      <c r="N2410" s="46"/>
      <c r="O2410" s="46"/>
      <c r="P2410" s="42"/>
      <c r="Q2410" s="43"/>
      <c r="R2410" s="42"/>
      <c r="S2410" s="43"/>
      <c r="T2410" s="44"/>
      <c r="U2410" s="44"/>
      <c r="V2410" s="44"/>
      <c r="W2410" s="45"/>
    </row>
    <row r="2411" spans="6:25" s="47" customFormat="1" ht="10.5" outlineLevel="3" x14ac:dyDescent="0.25">
      <c r="F2411" s="48"/>
      <c r="G2411" s="49"/>
      <c r="H2411" s="50" t="str">
        <f>IF(AND(H2410&lt;&gt;"Výkaz výměr:",I2410=""),"Výkaz výměr:","")</f>
        <v>Výkaz výměr:</v>
      </c>
      <c r="I2411" s="51" t="s">
        <v>889</v>
      </c>
      <c r="J2411" s="52"/>
      <c r="K2411" s="53"/>
      <c r="L2411" s="54"/>
      <c r="M2411" s="55"/>
      <c r="N2411" s="56"/>
      <c r="O2411" s="57"/>
      <c r="P2411" s="58"/>
      <c r="Q2411" s="56"/>
      <c r="R2411" s="56"/>
      <c r="S2411" s="56"/>
      <c r="T2411" s="59" t="s">
        <v>3</v>
      </c>
      <c r="U2411" s="56"/>
      <c r="V2411" s="56"/>
      <c r="W2411" s="60"/>
    </row>
    <row r="2412" spans="6:25" s="47" customFormat="1" ht="10.5" outlineLevel="3" x14ac:dyDescent="0.25">
      <c r="F2412" s="48"/>
      <c r="G2412" s="49"/>
      <c r="H2412" s="50" t="str">
        <f>IF(AND(H2411&lt;&gt;"Výkaz výměr:",I2411=""),"Výkaz výměr:","")</f>
        <v/>
      </c>
      <c r="I2412" s="51" t="s">
        <v>684</v>
      </c>
      <c r="J2412" s="52"/>
      <c r="K2412" s="53"/>
      <c r="L2412" s="54"/>
      <c r="M2412" s="55">
        <v>0.24</v>
      </c>
      <c r="N2412" s="56"/>
      <c r="O2412" s="57"/>
      <c r="P2412" s="58"/>
      <c r="Q2412" s="56"/>
      <c r="R2412" s="56"/>
      <c r="S2412" s="56"/>
      <c r="T2412" s="59" t="s">
        <v>3</v>
      </c>
      <c r="U2412" s="56"/>
      <c r="V2412" s="56"/>
      <c r="W2412" s="60"/>
    </row>
    <row r="2413" spans="6:25" s="3" customFormat="1" ht="12.75" customHeight="1" outlineLevel="2" x14ac:dyDescent="0.25">
      <c r="F2413" s="9"/>
      <c r="G2413" s="10"/>
      <c r="H2413" s="10"/>
      <c r="I2413" s="11"/>
      <c r="J2413" s="10"/>
      <c r="K2413" s="12"/>
      <c r="L2413" s="13"/>
      <c r="M2413" s="12"/>
      <c r="N2413" s="13"/>
      <c r="O2413" s="14"/>
      <c r="P2413" s="15"/>
      <c r="Q2413" s="13"/>
      <c r="R2413" s="13"/>
      <c r="S2413" s="13"/>
      <c r="T2413" s="16" t="s">
        <v>3</v>
      </c>
      <c r="U2413" s="13"/>
      <c r="V2413" s="13"/>
      <c r="W2413" s="13"/>
    </row>
    <row r="2414" spans="6:25" s="69" customFormat="1" ht="16.5" customHeight="1" outlineLevel="1" x14ac:dyDescent="0.3">
      <c r="F2414" s="70"/>
      <c r="G2414" s="71"/>
      <c r="H2414" s="72"/>
      <c r="I2414" s="72" t="s">
        <v>835</v>
      </c>
      <c r="J2414" s="71"/>
      <c r="K2414" s="73"/>
      <c r="L2414" s="74"/>
      <c r="M2414" s="73"/>
      <c r="N2414" s="74"/>
      <c r="O2414" s="75">
        <f>SUBTOTAL(9,O2415:O2448)</f>
        <v>12540.137500000001</v>
      </c>
      <c r="P2414" s="76"/>
      <c r="Q2414" s="75">
        <f>SUBTOTAL(9,Q2415:Q2448)</f>
        <v>0</v>
      </c>
      <c r="R2414" s="74"/>
      <c r="S2414" s="75">
        <f>SUBTOTAL(9,S2415:S2448)</f>
        <v>0</v>
      </c>
      <c r="T2414" s="77"/>
      <c r="U2414" s="75">
        <f>SUBTOTAL(9,U2415:U2448)</f>
        <v>2633.4288750000001</v>
      </c>
      <c r="V2414" s="75">
        <f>SUBTOTAL(9,V2415:V2448)</f>
        <v>15173.566374999999</v>
      </c>
      <c r="W2414" s="78"/>
      <c r="Y2414" s="75">
        <f>SUBTOTAL(9,Y2415:Y2448)</f>
        <v>3</v>
      </c>
    </row>
    <row r="2415" spans="6:25" s="38" customFormat="1" ht="12" outlineLevel="2" x14ac:dyDescent="0.3">
      <c r="F2415" s="30">
        <v>365</v>
      </c>
      <c r="G2415" s="31" t="s">
        <v>0</v>
      </c>
      <c r="H2415" s="32" t="s">
        <v>264</v>
      </c>
      <c r="I2415" s="33" t="s">
        <v>1231</v>
      </c>
      <c r="J2415" s="31" t="s">
        <v>9</v>
      </c>
      <c r="K2415" s="34">
        <v>56.625</v>
      </c>
      <c r="L2415" s="35">
        <v>0</v>
      </c>
      <c r="M2415" s="34">
        <v>56.625</v>
      </c>
      <c r="N2415" s="36">
        <v>54.3</v>
      </c>
      <c r="O2415" s="37">
        <f>M2415*N2415</f>
        <v>3074.7374999999997</v>
      </c>
      <c r="P2415" s="37">
        <v>0</v>
      </c>
      <c r="Q2415" s="37">
        <f>M2415*P2415</f>
        <v>0</v>
      </c>
      <c r="R2415" s="37"/>
      <c r="S2415" s="37">
        <f>M2415*R2415</f>
        <v>0</v>
      </c>
      <c r="T2415" s="37">
        <v>21</v>
      </c>
      <c r="U2415" s="37">
        <f>O2415*T2415/100</f>
        <v>645.69487499999991</v>
      </c>
      <c r="V2415" s="37">
        <f>U2415+O2415</f>
        <v>3720.4323749999994</v>
      </c>
      <c r="W2415" s="37"/>
      <c r="X2415" s="37"/>
      <c r="Y2415" s="37">
        <v>1</v>
      </c>
    </row>
    <row r="2416" spans="6:25" s="38" customFormat="1" ht="12" outlineLevel="2" x14ac:dyDescent="0.3">
      <c r="F2416" s="39"/>
      <c r="G2416" s="40"/>
      <c r="H2416" s="191" t="s">
        <v>230</v>
      </c>
      <c r="I2416" s="203"/>
      <c r="J2416" s="203"/>
      <c r="K2416" s="203"/>
      <c r="L2416" s="203"/>
      <c r="M2416" s="203"/>
      <c r="N2416" s="203"/>
      <c r="O2416" s="203"/>
      <c r="P2416" s="42"/>
      <c r="Q2416" s="43"/>
      <c r="R2416" s="42"/>
      <c r="S2416" s="43"/>
      <c r="T2416" s="44"/>
      <c r="U2416" s="44"/>
      <c r="V2416" s="44"/>
      <c r="W2416" s="45"/>
    </row>
    <row r="2417" spans="6:25" s="38" customFormat="1" ht="6" customHeight="1" outlineLevel="2" x14ac:dyDescent="0.3">
      <c r="F2417" s="39"/>
      <c r="G2417" s="40"/>
      <c r="H2417" s="41"/>
      <c r="I2417" s="46"/>
      <c r="J2417" s="46"/>
      <c r="K2417" s="46"/>
      <c r="L2417" s="46"/>
      <c r="M2417" s="46"/>
      <c r="N2417" s="46"/>
      <c r="O2417" s="46"/>
      <c r="P2417" s="42"/>
      <c r="Q2417" s="43"/>
      <c r="R2417" s="42"/>
      <c r="S2417" s="43"/>
      <c r="T2417" s="44"/>
      <c r="U2417" s="44"/>
      <c r="V2417" s="44"/>
      <c r="W2417" s="45"/>
    </row>
    <row r="2418" spans="6:25" s="47" customFormat="1" ht="10.5" outlineLevel="3" x14ac:dyDescent="0.25">
      <c r="F2418" s="48"/>
      <c r="G2418" s="49"/>
      <c r="H2418" s="50" t="str">
        <f t="shared" ref="H2418:H2424" si="41">IF(AND(H2417&lt;&gt;"Výkaz výměr:",I2417=""),"Výkaz výměr:","")</f>
        <v>Výkaz výměr:</v>
      </c>
      <c r="I2418" s="51" t="s">
        <v>438</v>
      </c>
      <c r="J2418" s="52"/>
      <c r="K2418" s="53"/>
      <c r="L2418" s="54"/>
      <c r="M2418" s="55"/>
      <c r="N2418" s="56"/>
      <c r="O2418" s="57"/>
      <c r="P2418" s="58"/>
      <c r="Q2418" s="56"/>
      <c r="R2418" s="56"/>
      <c r="S2418" s="56"/>
      <c r="T2418" s="59" t="s">
        <v>3</v>
      </c>
      <c r="U2418" s="56"/>
      <c r="V2418" s="56"/>
      <c r="W2418" s="60"/>
    </row>
    <row r="2419" spans="6:25" s="47" customFormat="1" ht="10.5" outlineLevel="3" x14ac:dyDescent="0.25">
      <c r="F2419" s="48"/>
      <c r="G2419" s="49"/>
      <c r="H2419" s="50" t="str">
        <f t="shared" si="41"/>
        <v/>
      </c>
      <c r="I2419" s="51" t="s">
        <v>431</v>
      </c>
      <c r="J2419" s="52"/>
      <c r="K2419" s="53"/>
      <c r="L2419" s="54"/>
      <c r="M2419" s="55"/>
      <c r="N2419" s="56"/>
      <c r="O2419" s="57"/>
      <c r="P2419" s="58"/>
      <c r="Q2419" s="56"/>
      <c r="R2419" s="56"/>
      <c r="S2419" s="56"/>
      <c r="T2419" s="59" t="s">
        <v>3</v>
      </c>
      <c r="U2419" s="56"/>
      <c r="V2419" s="56"/>
      <c r="W2419" s="60"/>
    </row>
    <row r="2420" spans="6:25" s="47" customFormat="1" ht="10.5" outlineLevel="3" x14ac:dyDescent="0.25">
      <c r="F2420" s="48"/>
      <c r="G2420" s="49"/>
      <c r="H2420" s="50" t="str">
        <f t="shared" si="41"/>
        <v/>
      </c>
      <c r="I2420" s="51" t="s">
        <v>527</v>
      </c>
      <c r="J2420" s="52"/>
      <c r="K2420" s="53"/>
      <c r="L2420" s="54"/>
      <c r="M2420" s="55"/>
      <c r="N2420" s="56"/>
      <c r="O2420" s="57"/>
      <c r="P2420" s="58"/>
      <c r="Q2420" s="56"/>
      <c r="R2420" s="56"/>
      <c r="S2420" s="56"/>
      <c r="T2420" s="59" t="s">
        <v>3</v>
      </c>
      <c r="U2420" s="56"/>
      <c r="V2420" s="56"/>
      <c r="W2420" s="60"/>
    </row>
    <row r="2421" spans="6:25" s="47" customFormat="1" ht="10.5" outlineLevel="3" x14ac:dyDescent="0.25">
      <c r="F2421" s="48"/>
      <c r="G2421" s="49"/>
      <c r="H2421" s="50" t="str">
        <f t="shared" si="41"/>
        <v/>
      </c>
      <c r="I2421" s="51" t="s">
        <v>681</v>
      </c>
      <c r="J2421" s="52"/>
      <c r="K2421" s="53"/>
      <c r="L2421" s="54"/>
      <c r="M2421" s="55"/>
      <c r="N2421" s="56"/>
      <c r="O2421" s="57"/>
      <c r="P2421" s="58"/>
      <c r="Q2421" s="56"/>
      <c r="R2421" s="56"/>
      <c r="S2421" s="56"/>
      <c r="T2421" s="59" t="s">
        <v>3</v>
      </c>
      <c r="U2421" s="56"/>
      <c r="V2421" s="56"/>
      <c r="W2421" s="60"/>
    </row>
    <row r="2422" spans="6:25" s="47" customFormat="1" ht="10.5" outlineLevel="3" x14ac:dyDescent="0.25">
      <c r="F2422" s="48"/>
      <c r="G2422" s="49"/>
      <c r="H2422" s="50" t="str">
        <f t="shared" si="41"/>
        <v/>
      </c>
      <c r="I2422" s="51" t="s">
        <v>1022</v>
      </c>
      <c r="J2422" s="52"/>
      <c r="K2422" s="53"/>
      <c r="L2422" s="54"/>
      <c r="M2422" s="55"/>
      <c r="N2422" s="56"/>
      <c r="O2422" s="57"/>
      <c r="P2422" s="58"/>
      <c r="Q2422" s="56"/>
      <c r="R2422" s="56"/>
      <c r="S2422" s="56"/>
      <c r="T2422" s="59" t="s">
        <v>3</v>
      </c>
      <c r="U2422" s="56"/>
      <c r="V2422" s="56"/>
      <c r="W2422" s="60"/>
    </row>
    <row r="2423" spans="6:25" s="47" customFormat="1" ht="10.5" outlineLevel="3" x14ac:dyDescent="0.25">
      <c r="F2423" s="48"/>
      <c r="G2423" s="49"/>
      <c r="H2423" s="50" t="str">
        <f t="shared" si="41"/>
        <v/>
      </c>
      <c r="I2423" s="51" t="s">
        <v>683</v>
      </c>
      <c r="J2423" s="52"/>
      <c r="K2423" s="53"/>
      <c r="L2423" s="54"/>
      <c r="M2423" s="55"/>
      <c r="N2423" s="56"/>
      <c r="O2423" s="57"/>
      <c r="P2423" s="58"/>
      <c r="Q2423" s="56"/>
      <c r="R2423" s="56"/>
      <c r="S2423" s="56"/>
      <c r="T2423" s="59" t="s">
        <v>3</v>
      </c>
      <c r="U2423" s="56"/>
      <c r="V2423" s="56"/>
      <c r="W2423" s="60"/>
    </row>
    <row r="2424" spans="6:25" s="47" customFormat="1" ht="10.5" outlineLevel="3" x14ac:dyDescent="0.25">
      <c r="F2424" s="48"/>
      <c r="G2424" s="49"/>
      <c r="H2424" s="50" t="str">
        <f t="shared" si="41"/>
        <v/>
      </c>
      <c r="I2424" s="51" t="s">
        <v>865</v>
      </c>
      <c r="J2424" s="52"/>
      <c r="K2424" s="53"/>
      <c r="L2424" s="54"/>
      <c r="M2424" s="55">
        <v>56.625</v>
      </c>
      <c r="N2424" s="56"/>
      <c r="O2424" s="57"/>
      <c r="P2424" s="58"/>
      <c r="Q2424" s="56"/>
      <c r="R2424" s="56"/>
      <c r="S2424" s="56"/>
      <c r="T2424" s="59" t="s">
        <v>3</v>
      </c>
      <c r="U2424" s="56"/>
      <c r="V2424" s="56"/>
      <c r="W2424" s="60"/>
    </row>
    <row r="2425" spans="6:25" s="38" customFormat="1" ht="12" outlineLevel="2" x14ac:dyDescent="0.3">
      <c r="F2425" s="30">
        <v>366</v>
      </c>
      <c r="G2425" s="31" t="s">
        <v>0</v>
      </c>
      <c r="H2425" s="32" t="s">
        <v>260</v>
      </c>
      <c r="I2425" s="33" t="s">
        <v>1224</v>
      </c>
      <c r="J2425" s="31" t="s">
        <v>9</v>
      </c>
      <c r="K2425" s="34">
        <v>47.725000000000001</v>
      </c>
      <c r="L2425" s="35">
        <v>0</v>
      </c>
      <c r="M2425" s="34">
        <v>47.725000000000001</v>
      </c>
      <c r="N2425" s="36">
        <v>72.400000000000006</v>
      </c>
      <c r="O2425" s="37">
        <f>M2425*N2425</f>
        <v>3455.2900000000004</v>
      </c>
      <c r="P2425" s="37">
        <v>0</v>
      </c>
      <c r="Q2425" s="37">
        <f>M2425*P2425</f>
        <v>0</v>
      </c>
      <c r="R2425" s="37"/>
      <c r="S2425" s="37">
        <f>M2425*R2425</f>
        <v>0</v>
      </c>
      <c r="T2425" s="37">
        <v>21</v>
      </c>
      <c r="U2425" s="37">
        <f>O2425*T2425/100</f>
        <v>725.61090000000013</v>
      </c>
      <c r="V2425" s="37">
        <f>U2425+O2425</f>
        <v>4180.9009000000005</v>
      </c>
      <c r="W2425" s="37"/>
      <c r="X2425" s="37"/>
      <c r="Y2425" s="37">
        <v>1</v>
      </c>
    </row>
    <row r="2426" spans="6:25" s="38" customFormat="1" ht="12" outlineLevel="2" x14ac:dyDescent="0.3">
      <c r="F2426" s="39"/>
      <c r="G2426" s="40"/>
      <c r="H2426" s="191" t="s">
        <v>230</v>
      </c>
      <c r="I2426" s="203"/>
      <c r="J2426" s="203"/>
      <c r="K2426" s="203"/>
      <c r="L2426" s="203"/>
      <c r="M2426" s="203"/>
      <c r="N2426" s="203"/>
      <c r="O2426" s="203"/>
      <c r="P2426" s="42"/>
      <c r="Q2426" s="43"/>
      <c r="R2426" s="42"/>
      <c r="S2426" s="43"/>
      <c r="T2426" s="44"/>
      <c r="U2426" s="44"/>
      <c r="V2426" s="44"/>
      <c r="W2426" s="45"/>
    </row>
    <row r="2427" spans="6:25" s="38" customFormat="1" ht="6" customHeight="1" outlineLevel="2" x14ac:dyDescent="0.3">
      <c r="F2427" s="39"/>
      <c r="G2427" s="40"/>
      <c r="H2427" s="41"/>
      <c r="I2427" s="46"/>
      <c r="J2427" s="46"/>
      <c r="K2427" s="46"/>
      <c r="L2427" s="46"/>
      <c r="M2427" s="46"/>
      <c r="N2427" s="46"/>
      <c r="O2427" s="46"/>
      <c r="P2427" s="42"/>
      <c r="Q2427" s="43"/>
      <c r="R2427" s="42"/>
      <c r="S2427" s="43"/>
      <c r="T2427" s="44"/>
      <c r="U2427" s="44"/>
      <c r="V2427" s="44"/>
      <c r="W2427" s="45"/>
    </row>
    <row r="2428" spans="6:25" s="47" customFormat="1" ht="10.5" outlineLevel="3" x14ac:dyDescent="0.25">
      <c r="F2428" s="48"/>
      <c r="G2428" s="49"/>
      <c r="H2428" s="50" t="str">
        <f t="shared" ref="H2428:H2435" si="42">IF(AND(H2427&lt;&gt;"Výkaz výměr:",I2427=""),"Výkaz výměr:","")</f>
        <v>Výkaz výměr:</v>
      </c>
      <c r="I2428" s="51" t="s">
        <v>930</v>
      </c>
      <c r="J2428" s="52"/>
      <c r="K2428" s="53"/>
      <c r="L2428" s="54"/>
      <c r="M2428" s="55"/>
      <c r="N2428" s="56"/>
      <c r="O2428" s="57"/>
      <c r="P2428" s="58"/>
      <c r="Q2428" s="56"/>
      <c r="R2428" s="56"/>
      <c r="S2428" s="56"/>
      <c r="T2428" s="59" t="s">
        <v>3</v>
      </c>
      <c r="U2428" s="56"/>
      <c r="V2428" s="56"/>
      <c r="W2428" s="60"/>
    </row>
    <row r="2429" spans="6:25" s="47" customFormat="1" ht="10.5" outlineLevel="3" x14ac:dyDescent="0.25">
      <c r="F2429" s="48"/>
      <c r="G2429" s="49"/>
      <c r="H2429" s="50" t="str">
        <f t="shared" si="42"/>
        <v/>
      </c>
      <c r="I2429" s="51" t="s">
        <v>438</v>
      </c>
      <c r="J2429" s="52"/>
      <c r="K2429" s="53"/>
      <c r="L2429" s="54"/>
      <c r="M2429" s="55"/>
      <c r="N2429" s="56"/>
      <c r="O2429" s="57"/>
      <c r="P2429" s="58"/>
      <c r="Q2429" s="56"/>
      <c r="R2429" s="56"/>
      <c r="S2429" s="56"/>
      <c r="T2429" s="59" t="s">
        <v>3</v>
      </c>
      <c r="U2429" s="56"/>
      <c r="V2429" s="56"/>
      <c r="W2429" s="60"/>
    </row>
    <row r="2430" spans="6:25" s="47" customFormat="1" ht="10.5" outlineLevel="3" x14ac:dyDescent="0.25">
      <c r="F2430" s="48"/>
      <c r="G2430" s="49"/>
      <c r="H2430" s="50" t="str">
        <f t="shared" si="42"/>
        <v/>
      </c>
      <c r="I2430" s="51" t="s">
        <v>431</v>
      </c>
      <c r="J2430" s="52"/>
      <c r="K2430" s="53"/>
      <c r="L2430" s="54"/>
      <c r="M2430" s="55"/>
      <c r="N2430" s="56"/>
      <c r="O2430" s="57"/>
      <c r="P2430" s="58"/>
      <c r="Q2430" s="56"/>
      <c r="R2430" s="56"/>
      <c r="S2430" s="56"/>
      <c r="T2430" s="59" t="s">
        <v>3</v>
      </c>
      <c r="U2430" s="56"/>
      <c r="V2430" s="56"/>
      <c r="W2430" s="60"/>
    </row>
    <row r="2431" spans="6:25" s="47" customFormat="1" ht="10.5" outlineLevel="3" x14ac:dyDescent="0.25">
      <c r="F2431" s="48"/>
      <c r="G2431" s="49"/>
      <c r="H2431" s="50" t="str">
        <f t="shared" si="42"/>
        <v/>
      </c>
      <c r="I2431" s="51" t="s">
        <v>527</v>
      </c>
      <c r="J2431" s="52"/>
      <c r="K2431" s="53"/>
      <c r="L2431" s="54"/>
      <c r="M2431" s="55"/>
      <c r="N2431" s="56"/>
      <c r="O2431" s="57"/>
      <c r="P2431" s="58"/>
      <c r="Q2431" s="56"/>
      <c r="R2431" s="56"/>
      <c r="S2431" s="56"/>
      <c r="T2431" s="59" t="s">
        <v>3</v>
      </c>
      <c r="U2431" s="56"/>
      <c r="V2431" s="56"/>
      <c r="W2431" s="60"/>
    </row>
    <row r="2432" spans="6:25" s="47" customFormat="1" ht="10.5" outlineLevel="3" x14ac:dyDescent="0.25">
      <c r="F2432" s="48"/>
      <c r="G2432" s="49"/>
      <c r="H2432" s="50" t="str">
        <f t="shared" si="42"/>
        <v/>
      </c>
      <c r="I2432" s="51" t="s">
        <v>681</v>
      </c>
      <c r="J2432" s="52"/>
      <c r="K2432" s="53"/>
      <c r="L2432" s="54"/>
      <c r="M2432" s="55"/>
      <c r="N2432" s="56"/>
      <c r="O2432" s="57"/>
      <c r="P2432" s="58"/>
      <c r="Q2432" s="56"/>
      <c r="R2432" s="56"/>
      <c r="S2432" s="56"/>
      <c r="T2432" s="59" t="s">
        <v>3</v>
      </c>
      <c r="U2432" s="56"/>
      <c r="V2432" s="56"/>
      <c r="W2432" s="60"/>
    </row>
    <row r="2433" spans="6:25" s="47" customFormat="1" ht="10.5" outlineLevel="3" x14ac:dyDescent="0.25">
      <c r="F2433" s="48"/>
      <c r="G2433" s="49"/>
      <c r="H2433" s="50" t="str">
        <f t="shared" si="42"/>
        <v/>
      </c>
      <c r="I2433" s="51" t="s">
        <v>1022</v>
      </c>
      <c r="J2433" s="52"/>
      <c r="K2433" s="53"/>
      <c r="L2433" s="54"/>
      <c r="M2433" s="55"/>
      <c r="N2433" s="56"/>
      <c r="O2433" s="57"/>
      <c r="P2433" s="58"/>
      <c r="Q2433" s="56"/>
      <c r="R2433" s="56"/>
      <c r="S2433" s="56"/>
      <c r="T2433" s="59" t="s">
        <v>3</v>
      </c>
      <c r="U2433" s="56"/>
      <c r="V2433" s="56"/>
      <c r="W2433" s="60"/>
    </row>
    <row r="2434" spans="6:25" s="47" customFormat="1" ht="10.5" outlineLevel="3" x14ac:dyDescent="0.25">
      <c r="F2434" s="48"/>
      <c r="G2434" s="49"/>
      <c r="H2434" s="50" t="str">
        <f t="shared" si="42"/>
        <v/>
      </c>
      <c r="I2434" s="51" t="s">
        <v>683</v>
      </c>
      <c r="J2434" s="52"/>
      <c r="K2434" s="53"/>
      <c r="L2434" s="54"/>
      <c r="M2434" s="55"/>
      <c r="N2434" s="56"/>
      <c r="O2434" s="57"/>
      <c r="P2434" s="58"/>
      <c r="Q2434" s="56"/>
      <c r="R2434" s="56"/>
      <c r="S2434" s="56"/>
      <c r="T2434" s="59" t="s">
        <v>3</v>
      </c>
      <c r="U2434" s="56"/>
      <c r="V2434" s="56"/>
      <c r="W2434" s="60"/>
    </row>
    <row r="2435" spans="6:25" s="47" customFormat="1" ht="10.5" outlineLevel="3" x14ac:dyDescent="0.25">
      <c r="F2435" s="48"/>
      <c r="G2435" s="49"/>
      <c r="H2435" s="50" t="str">
        <f t="shared" si="42"/>
        <v/>
      </c>
      <c r="I2435" s="51" t="s">
        <v>862</v>
      </c>
      <c r="J2435" s="52"/>
      <c r="K2435" s="53"/>
      <c r="L2435" s="54"/>
      <c r="M2435" s="55">
        <v>47.725000000000001</v>
      </c>
      <c r="N2435" s="56"/>
      <c r="O2435" s="57"/>
      <c r="P2435" s="58"/>
      <c r="Q2435" s="56"/>
      <c r="R2435" s="56"/>
      <c r="S2435" s="56"/>
      <c r="T2435" s="59" t="s">
        <v>3</v>
      </c>
      <c r="U2435" s="56"/>
      <c r="V2435" s="56"/>
      <c r="W2435" s="60"/>
    </row>
    <row r="2436" spans="6:25" s="38" customFormat="1" ht="12" outlineLevel="2" x14ac:dyDescent="0.3">
      <c r="F2436" s="30">
        <v>367</v>
      </c>
      <c r="G2436" s="31" t="s">
        <v>0</v>
      </c>
      <c r="H2436" s="32" t="s">
        <v>262</v>
      </c>
      <c r="I2436" s="33" t="s">
        <v>1236</v>
      </c>
      <c r="J2436" s="31" t="s">
        <v>9</v>
      </c>
      <c r="K2436" s="34">
        <v>349.42500000000001</v>
      </c>
      <c r="L2436" s="35">
        <v>0</v>
      </c>
      <c r="M2436" s="34">
        <v>349.42500000000001</v>
      </c>
      <c r="N2436" s="36">
        <v>17.2</v>
      </c>
      <c r="O2436" s="37">
        <f>M2436*N2436</f>
        <v>6010.11</v>
      </c>
      <c r="P2436" s="37">
        <v>0</v>
      </c>
      <c r="Q2436" s="37">
        <f>M2436*P2436</f>
        <v>0</v>
      </c>
      <c r="R2436" s="37"/>
      <c r="S2436" s="37">
        <f>M2436*R2436</f>
        <v>0</v>
      </c>
      <c r="T2436" s="37">
        <v>21</v>
      </c>
      <c r="U2436" s="37">
        <f>O2436*T2436/100</f>
        <v>1262.1231</v>
      </c>
      <c r="V2436" s="37">
        <f>U2436+O2436</f>
        <v>7272.2330999999995</v>
      </c>
      <c r="W2436" s="37" t="s">
        <v>1323</v>
      </c>
      <c r="X2436" s="37"/>
      <c r="Y2436" s="37">
        <v>1</v>
      </c>
    </row>
    <row r="2437" spans="6:25" s="38" customFormat="1" ht="12" outlineLevel="2" x14ac:dyDescent="0.3">
      <c r="F2437" s="39"/>
      <c r="G2437" s="40"/>
      <c r="H2437" s="191" t="s">
        <v>230</v>
      </c>
      <c r="I2437" s="203"/>
      <c r="J2437" s="203"/>
      <c r="K2437" s="203"/>
      <c r="L2437" s="203"/>
      <c r="M2437" s="203"/>
      <c r="N2437" s="203"/>
      <c r="O2437" s="203"/>
      <c r="P2437" s="42"/>
      <c r="Q2437" s="43"/>
      <c r="R2437" s="42"/>
      <c r="S2437" s="43"/>
      <c r="T2437" s="44"/>
      <c r="U2437" s="44"/>
      <c r="V2437" s="44"/>
      <c r="W2437" s="45"/>
    </row>
    <row r="2438" spans="6:25" s="38" customFormat="1" ht="6" customHeight="1" outlineLevel="2" x14ac:dyDescent="0.3">
      <c r="F2438" s="39"/>
      <c r="G2438" s="40"/>
      <c r="H2438" s="41"/>
      <c r="I2438" s="46"/>
      <c r="J2438" s="46"/>
      <c r="K2438" s="46"/>
      <c r="L2438" s="46"/>
      <c r="M2438" s="46"/>
      <c r="N2438" s="46"/>
      <c r="O2438" s="46"/>
      <c r="P2438" s="42"/>
      <c r="Q2438" s="43"/>
      <c r="R2438" s="42"/>
      <c r="S2438" s="43"/>
      <c r="T2438" s="44"/>
      <c r="U2438" s="44"/>
      <c r="V2438" s="44"/>
      <c r="W2438" s="45"/>
    </row>
    <row r="2439" spans="6:25" s="47" customFormat="1" ht="10.5" outlineLevel="3" x14ac:dyDescent="0.25">
      <c r="F2439" s="48"/>
      <c r="G2439" s="49"/>
      <c r="H2439" s="50" t="str">
        <f t="shared" ref="H2439:H2447" si="43">IF(AND(H2438&lt;&gt;"Výkaz výměr:",I2438=""),"Výkaz výměr:","")</f>
        <v>Výkaz výměr:</v>
      </c>
      <c r="I2439" s="51" t="s">
        <v>490</v>
      </c>
      <c r="J2439" s="52"/>
      <c r="K2439" s="53"/>
      <c r="L2439" s="54"/>
      <c r="M2439" s="55"/>
      <c r="N2439" s="56"/>
      <c r="O2439" s="57"/>
      <c r="P2439" s="58"/>
      <c r="Q2439" s="56"/>
      <c r="R2439" s="56"/>
      <c r="S2439" s="56"/>
      <c r="T2439" s="59" t="s">
        <v>3</v>
      </c>
      <c r="U2439" s="56"/>
      <c r="V2439" s="56"/>
      <c r="W2439" s="60"/>
    </row>
    <row r="2440" spans="6:25" s="47" customFormat="1" ht="10.5" outlineLevel="3" x14ac:dyDescent="0.25">
      <c r="F2440" s="48"/>
      <c r="G2440" s="49"/>
      <c r="H2440" s="50" t="str">
        <f t="shared" si="43"/>
        <v/>
      </c>
      <c r="I2440" s="51" t="s">
        <v>1074</v>
      </c>
      <c r="J2440" s="52"/>
      <c r="K2440" s="53"/>
      <c r="L2440" s="54"/>
      <c r="M2440" s="55"/>
      <c r="N2440" s="56"/>
      <c r="O2440" s="57"/>
      <c r="P2440" s="58"/>
      <c r="Q2440" s="56"/>
      <c r="R2440" s="56"/>
      <c r="S2440" s="56"/>
      <c r="T2440" s="59" t="s">
        <v>3</v>
      </c>
      <c r="U2440" s="56"/>
      <c r="V2440" s="56"/>
      <c r="W2440" s="60"/>
    </row>
    <row r="2441" spans="6:25" s="47" customFormat="1" ht="10.5" outlineLevel="3" x14ac:dyDescent="0.25">
      <c r="F2441" s="48"/>
      <c r="G2441" s="49"/>
      <c r="H2441" s="50" t="str">
        <f t="shared" si="43"/>
        <v/>
      </c>
      <c r="I2441" s="51" t="s">
        <v>613</v>
      </c>
      <c r="J2441" s="52"/>
      <c r="K2441" s="53"/>
      <c r="L2441" s="54"/>
      <c r="M2441" s="55"/>
      <c r="N2441" s="56"/>
      <c r="O2441" s="57"/>
      <c r="P2441" s="58"/>
      <c r="Q2441" s="56"/>
      <c r="R2441" s="56"/>
      <c r="S2441" s="56"/>
      <c r="T2441" s="59" t="s">
        <v>3</v>
      </c>
      <c r="U2441" s="56"/>
      <c r="V2441" s="56"/>
      <c r="W2441" s="60"/>
    </row>
    <row r="2442" spans="6:25" s="47" customFormat="1" ht="10.5" outlineLevel="3" x14ac:dyDescent="0.25">
      <c r="F2442" s="48"/>
      <c r="G2442" s="49"/>
      <c r="H2442" s="50" t="str">
        <f t="shared" si="43"/>
        <v/>
      </c>
      <c r="I2442" s="51" t="s">
        <v>571</v>
      </c>
      <c r="J2442" s="52"/>
      <c r="K2442" s="53"/>
      <c r="L2442" s="54"/>
      <c r="M2442" s="55"/>
      <c r="N2442" s="56"/>
      <c r="O2442" s="57"/>
      <c r="P2442" s="58"/>
      <c r="Q2442" s="56"/>
      <c r="R2442" s="56"/>
      <c r="S2442" s="56"/>
      <c r="T2442" s="59" t="s">
        <v>3</v>
      </c>
      <c r="U2442" s="56"/>
      <c r="V2442" s="56"/>
      <c r="W2442" s="60"/>
    </row>
    <row r="2443" spans="6:25" s="47" customFormat="1" ht="10.5" outlineLevel="3" x14ac:dyDescent="0.25">
      <c r="F2443" s="48"/>
      <c r="G2443" s="49"/>
      <c r="H2443" s="50" t="str">
        <f t="shared" si="43"/>
        <v/>
      </c>
      <c r="I2443" s="51" t="s">
        <v>822</v>
      </c>
      <c r="J2443" s="52"/>
      <c r="K2443" s="53"/>
      <c r="L2443" s="54"/>
      <c r="M2443" s="55"/>
      <c r="N2443" s="56"/>
      <c r="O2443" s="57"/>
      <c r="P2443" s="58"/>
      <c r="Q2443" s="56"/>
      <c r="R2443" s="56"/>
      <c r="S2443" s="56"/>
      <c r="T2443" s="59" t="s">
        <v>3</v>
      </c>
      <c r="U2443" s="56"/>
      <c r="V2443" s="56"/>
      <c r="W2443" s="60"/>
    </row>
    <row r="2444" spans="6:25" s="47" customFormat="1" ht="10.5" outlineLevel="3" x14ac:dyDescent="0.25">
      <c r="F2444" s="48"/>
      <c r="G2444" s="49"/>
      <c r="H2444" s="50" t="str">
        <f t="shared" si="43"/>
        <v/>
      </c>
      <c r="I2444" s="51" t="s">
        <v>964</v>
      </c>
      <c r="J2444" s="52"/>
      <c r="K2444" s="53"/>
      <c r="L2444" s="54"/>
      <c r="M2444" s="55"/>
      <c r="N2444" s="56"/>
      <c r="O2444" s="57"/>
      <c r="P2444" s="58"/>
      <c r="Q2444" s="56"/>
      <c r="R2444" s="56"/>
      <c r="S2444" s="56"/>
      <c r="T2444" s="59" t="s">
        <v>3</v>
      </c>
      <c r="U2444" s="56"/>
      <c r="V2444" s="56"/>
      <c r="W2444" s="60"/>
    </row>
    <row r="2445" spans="6:25" s="47" customFormat="1" ht="10.5" outlineLevel="3" x14ac:dyDescent="0.25">
      <c r="F2445" s="48"/>
      <c r="G2445" s="49"/>
      <c r="H2445" s="50" t="str">
        <f t="shared" si="43"/>
        <v/>
      </c>
      <c r="I2445" s="51" t="s">
        <v>1259</v>
      </c>
      <c r="J2445" s="52"/>
      <c r="K2445" s="53"/>
      <c r="L2445" s="54"/>
      <c r="M2445" s="55"/>
      <c r="N2445" s="56"/>
      <c r="O2445" s="57"/>
      <c r="P2445" s="58"/>
      <c r="Q2445" s="56"/>
      <c r="R2445" s="56"/>
      <c r="S2445" s="56"/>
      <c r="T2445" s="59" t="s">
        <v>3</v>
      </c>
      <c r="U2445" s="56"/>
      <c r="V2445" s="56"/>
      <c r="W2445" s="60"/>
    </row>
    <row r="2446" spans="6:25" s="47" customFormat="1" ht="10.5" outlineLevel="3" x14ac:dyDescent="0.25">
      <c r="F2446" s="48"/>
      <c r="G2446" s="49"/>
      <c r="H2446" s="50" t="str">
        <f t="shared" si="43"/>
        <v/>
      </c>
      <c r="I2446" s="51" t="s">
        <v>952</v>
      </c>
      <c r="J2446" s="52"/>
      <c r="K2446" s="53"/>
      <c r="L2446" s="54"/>
      <c r="M2446" s="55"/>
      <c r="N2446" s="56"/>
      <c r="O2446" s="57"/>
      <c r="P2446" s="58"/>
      <c r="Q2446" s="56"/>
      <c r="R2446" s="56"/>
      <c r="S2446" s="56"/>
      <c r="T2446" s="59" t="s">
        <v>3</v>
      </c>
      <c r="U2446" s="56"/>
      <c r="V2446" s="56"/>
      <c r="W2446" s="60"/>
    </row>
    <row r="2447" spans="6:25" s="47" customFormat="1" ht="10.5" outlineLevel="3" x14ac:dyDescent="0.25">
      <c r="F2447" s="48"/>
      <c r="G2447" s="49"/>
      <c r="H2447" s="50" t="str">
        <f t="shared" si="43"/>
        <v/>
      </c>
      <c r="I2447" s="51" t="s">
        <v>908</v>
      </c>
      <c r="J2447" s="52"/>
      <c r="K2447" s="53"/>
      <c r="L2447" s="54"/>
      <c r="M2447" s="55">
        <v>349.42500000000001</v>
      </c>
      <c r="N2447" s="56"/>
      <c r="O2447" s="57"/>
      <c r="P2447" s="58"/>
      <c r="Q2447" s="56"/>
      <c r="R2447" s="56"/>
      <c r="S2447" s="56"/>
      <c r="T2447" s="59" t="s">
        <v>3</v>
      </c>
      <c r="U2447" s="56"/>
      <c r="V2447" s="56"/>
      <c r="W2447" s="60"/>
    </row>
    <row r="2448" spans="6:25" s="3" customFormat="1" ht="12.75" customHeight="1" outlineLevel="2" x14ac:dyDescent="0.25">
      <c r="F2448" s="9"/>
      <c r="G2448" s="10"/>
      <c r="H2448" s="10"/>
      <c r="I2448" s="11"/>
      <c r="J2448" s="10"/>
      <c r="K2448" s="12"/>
      <c r="L2448" s="13"/>
      <c r="M2448" s="12"/>
      <c r="N2448" s="13"/>
      <c r="O2448" s="14"/>
      <c r="P2448" s="15"/>
      <c r="Q2448" s="13"/>
      <c r="R2448" s="13"/>
      <c r="S2448" s="13"/>
      <c r="T2448" s="16" t="s">
        <v>3</v>
      </c>
      <c r="U2448" s="13"/>
      <c r="V2448" s="13"/>
      <c r="W2448" s="13"/>
    </row>
    <row r="2449" spans="6:25" s="69" customFormat="1" ht="16.5" customHeight="1" outlineLevel="1" x14ac:dyDescent="0.3">
      <c r="F2449" s="70"/>
      <c r="G2449" s="71"/>
      <c r="H2449" s="72"/>
      <c r="I2449" s="72" t="s">
        <v>473</v>
      </c>
      <c r="J2449" s="71"/>
      <c r="K2449" s="73"/>
      <c r="L2449" s="74"/>
      <c r="M2449" s="73"/>
      <c r="N2449" s="74"/>
      <c r="O2449" s="75">
        <f>SUBTOTAL(9,O2450:O2470)</f>
        <v>2777.6179999999999</v>
      </c>
      <c r="P2449" s="76"/>
      <c r="Q2449" s="75">
        <f>SUBTOTAL(9,Q2450:Q2470)</f>
        <v>1.673</v>
      </c>
      <c r="R2449" s="74"/>
      <c r="S2449" s="75">
        <f>SUBTOTAL(9,S2450:S2470)</f>
        <v>0</v>
      </c>
      <c r="T2449" s="77"/>
      <c r="U2449" s="75">
        <f>SUBTOTAL(9,U2450:U2470)</f>
        <v>583.29978000000006</v>
      </c>
      <c r="V2449" s="75">
        <f>SUBTOTAL(9,V2450:V2470)</f>
        <v>3360.9177800000002</v>
      </c>
      <c r="W2449" s="78"/>
      <c r="Y2449" s="75">
        <f>SUBTOTAL(9,Y2450:Y2470)</f>
        <v>4</v>
      </c>
    </row>
    <row r="2450" spans="6:25" s="38" customFormat="1" ht="12" outlineLevel="2" x14ac:dyDescent="0.3">
      <c r="F2450" s="30">
        <v>368</v>
      </c>
      <c r="G2450" s="31" t="s">
        <v>0</v>
      </c>
      <c r="H2450" s="32" t="s">
        <v>267</v>
      </c>
      <c r="I2450" s="33" t="s">
        <v>669</v>
      </c>
      <c r="J2450" s="31" t="s">
        <v>13</v>
      </c>
      <c r="K2450" s="34">
        <v>44.5</v>
      </c>
      <c r="L2450" s="35">
        <v>0</v>
      </c>
      <c r="M2450" s="34">
        <v>44.5</v>
      </c>
      <c r="N2450" s="36">
        <v>35</v>
      </c>
      <c r="O2450" s="37">
        <f>M2450*N2450</f>
        <v>1557.5</v>
      </c>
      <c r="P2450" s="37">
        <v>0</v>
      </c>
      <c r="Q2450" s="37">
        <f>M2450*P2450</f>
        <v>0</v>
      </c>
      <c r="R2450" s="37"/>
      <c r="S2450" s="37">
        <f>M2450*R2450</f>
        <v>0</v>
      </c>
      <c r="T2450" s="37">
        <v>21</v>
      </c>
      <c r="U2450" s="37">
        <f>O2450*T2450/100</f>
        <v>327.07499999999999</v>
      </c>
      <c r="V2450" s="37">
        <f>U2450+O2450</f>
        <v>1884.575</v>
      </c>
      <c r="W2450" s="37"/>
      <c r="X2450" s="37"/>
      <c r="Y2450" s="37">
        <v>1</v>
      </c>
    </row>
    <row r="2451" spans="6:25" s="38" customFormat="1" ht="12" outlineLevel="2" x14ac:dyDescent="0.3">
      <c r="F2451" s="39"/>
      <c r="G2451" s="40"/>
      <c r="H2451" s="191" t="s">
        <v>230</v>
      </c>
      <c r="I2451" s="203"/>
      <c r="J2451" s="203"/>
      <c r="K2451" s="203"/>
      <c r="L2451" s="203"/>
      <c r="M2451" s="203"/>
      <c r="N2451" s="203"/>
      <c r="O2451" s="203"/>
      <c r="P2451" s="42"/>
      <c r="Q2451" s="43"/>
      <c r="R2451" s="42"/>
      <c r="S2451" s="43"/>
      <c r="T2451" s="44"/>
      <c r="U2451" s="44"/>
      <c r="V2451" s="44"/>
      <c r="W2451" s="45"/>
    </row>
    <row r="2452" spans="6:25" s="38" customFormat="1" ht="6" customHeight="1" outlineLevel="2" x14ac:dyDescent="0.3">
      <c r="F2452" s="39"/>
      <c r="G2452" s="40"/>
      <c r="H2452" s="41"/>
      <c r="I2452" s="46"/>
      <c r="J2452" s="46"/>
      <c r="K2452" s="46"/>
      <c r="L2452" s="46"/>
      <c r="M2452" s="46"/>
      <c r="N2452" s="46"/>
      <c r="O2452" s="46"/>
      <c r="P2452" s="42"/>
      <c r="Q2452" s="43"/>
      <c r="R2452" s="42"/>
      <c r="S2452" s="43"/>
      <c r="T2452" s="44"/>
      <c r="U2452" s="44"/>
      <c r="V2452" s="44"/>
      <c r="W2452" s="45"/>
    </row>
    <row r="2453" spans="6:25" s="47" customFormat="1" ht="10.5" outlineLevel="3" x14ac:dyDescent="0.25">
      <c r="F2453" s="48"/>
      <c r="G2453" s="49"/>
      <c r="H2453" s="50" t="str">
        <f>IF(AND(H2452&lt;&gt;"Výkaz výměr:",I2452=""),"Výkaz výměr:","")</f>
        <v>Výkaz výměr:</v>
      </c>
      <c r="I2453" s="51" t="s">
        <v>408</v>
      </c>
      <c r="J2453" s="52"/>
      <c r="K2453" s="53"/>
      <c r="L2453" s="54"/>
      <c r="M2453" s="55"/>
      <c r="N2453" s="56"/>
      <c r="O2453" s="57"/>
      <c r="P2453" s="58"/>
      <c r="Q2453" s="56"/>
      <c r="R2453" s="56"/>
      <c r="S2453" s="56"/>
      <c r="T2453" s="59" t="s">
        <v>3</v>
      </c>
      <c r="U2453" s="56"/>
      <c r="V2453" s="56"/>
      <c r="W2453" s="60"/>
    </row>
    <row r="2454" spans="6:25" s="47" customFormat="1" ht="10.5" outlineLevel="3" x14ac:dyDescent="0.25">
      <c r="F2454" s="48"/>
      <c r="G2454" s="49"/>
      <c r="H2454" s="50" t="str">
        <f>IF(AND(H2453&lt;&gt;"Výkaz výměr:",I2453=""),"Výkaz výměr:","")</f>
        <v/>
      </c>
      <c r="I2454" s="51" t="s">
        <v>711</v>
      </c>
      <c r="J2454" s="52"/>
      <c r="K2454" s="53"/>
      <c r="L2454" s="54"/>
      <c r="M2454" s="55">
        <v>44.5</v>
      </c>
      <c r="N2454" s="56"/>
      <c r="O2454" s="57"/>
      <c r="P2454" s="58"/>
      <c r="Q2454" s="56"/>
      <c r="R2454" s="56"/>
      <c r="S2454" s="56"/>
      <c r="T2454" s="59" t="s">
        <v>3</v>
      </c>
      <c r="U2454" s="56"/>
      <c r="V2454" s="56"/>
      <c r="W2454" s="60"/>
    </row>
    <row r="2455" spans="6:25" s="38" customFormat="1" ht="12" outlineLevel="2" x14ac:dyDescent="0.3">
      <c r="F2455" s="30">
        <v>369</v>
      </c>
      <c r="G2455" s="31" t="s">
        <v>0</v>
      </c>
      <c r="H2455" s="32" t="s">
        <v>268</v>
      </c>
      <c r="I2455" s="33" t="s">
        <v>612</v>
      </c>
      <c r="J2455" s="31" t="s">
        <v>9</v>
      </c>
      <c r="K2455" s="34">
        <v>0.92</v>
      </c>
      <c r="L2455" s="35">
        <v>0</v>
      </c>
      <c r="M2455" s="34">
        <v>0.92</v>
      </c>
      <c r="N2455" s="36">
        <v>181</v>
      </c>
      <c r="O2455" s="37">
        <f>M2455*N2455</f>
        <v>166.52</v>
      </c>
      <c r="P2455" s="37">
        <v>0</v>
      </c>
      <c r="Q2455" s="37">
        <f>M2455*P2455</f>
        <v>0</v>
      </c>
      <c r="R2455" s="37"/>
      <c r="S2455" s="37">
        <f>M2455*R2455</f>
        <v>0</v>
      </c>
      <c r="T2455" s="37">
        <v>21</v>
      </c>
      <c r="U2455" s="37">
        <f>O2455*T2455/100</f>
        <v>34.969200000000001</v>
      </c>
      <c r="V2455" s="37">
        <f>U2455+O2455</f>
        <v>201.48920000000001</v>
      </c>
      <c r="W2455" s="37" t="s">
        <v>1372</v>
      </c>
      <c r="X2455" s="37"/>
      <c r="Y2455" s="37">
        <v>1</v>
      </c>
    </row>
    <row r="2456" spans="6:25" s="38" customFormat="1" ht="12" outlineLevel="2" x14ac:dyDescent="0.3">
      <c r="F2456" s="39"/>
      <c r="G2456" s="40"/>
      <c r="H2456" s="191" t="s">
        <v>230</v>
      </c>
      <c r="I2456" s="203"/>
      <c r="J2456" s="203"/>
      <c r="K2456" s="203"/>
      <c r="L2456" s="203"/>
      <c r="M2456" s="203"/>
      <c r="N2456" s="203"/>
      <c r="O2456" s="203"/>
      <c r="P2456" s="42"/>
      <c r="Q2456" s="43"/>
      <c r="R2456" s="42"/>
      <c r="S2456" s="43"/>
      <c r="T2456" s="44"/>
      <c r="U2456" s="44"/>
      <c r="V2456" s="44"/>
      <c r="W2456" s="45"/>
    </row>
    <row r="2457" spans="6:25" s="38" customFormat="1" ht="6" customHeight="1" outlineLevel="2" x14ac:dyDescent="0.3">
      <c r="F2457" s="39"/>
      <c r="G2457" s="40"/>
      <c r="H2457" s="41"/>
      <c r="I2457" s="46"/>
      <c r="J2457" s="46"/>
      <c r="K2457" s="46"/>
      <c r="L2457" s="46"/>
      <c r="M2457" s="46"/>
      <c r="N2457" s="46"/>
      <c r="O2457" s="46"/>
      <c r="P2457" s="42"/>
      <c r="Q2457" s="43"/>
      <c r="R2457" s="42"/>
      <c r="S2457" s="43"/>
      <c r="T2457" s="44"/>
      <c r="U2457" s="44"/>
      <c r="V2457" s="44"/>
      <c r="W2457" s="45"/>
    </row>
    <row r="2458" spans="6:25" s="47" customFormat="1" ht="10.5" outlineLevel="3" x14ac:dyDescent="0.25">
      <c r="F2458" s="48"/>
      <c r="G2458" s="49"/>
      <c r="H2458" s="50" t="str">
        <f>IF(AND(H2457&lt;&gt;"Výkaz výměr:",I2457=""),"Výkaz výměr:","")</f>
        <v>Výkaz výměr:</v>
      </c>
      <c r="I2458" s="51" t="s">
        <v>342</v>
      </c>
      <c r="J2458" s="52"/>
      <c r="K2458" s="53"/>
      <c r="L2458" s="54"/>
      <c r="M2458" s="55"/>
      <c r="N2458" s="56"/>
      <c r="O2458" s="57"/>
      <c r="P2458" s="58"/>
      <c r="Q2458" s="56"/>
      <c r="R2458" s="56"/>
      <c r="S2458" s="56"/>
      <c r="T2458" s="59" t="s">
        <v>3</v>
      </c>
      <c r="U2458" s="56"/>
      <c r="V2458" s="56"/>
      <c r="W2458" s="60"/>
    </row>
    <row r="2459" spans="6:25" s="47" customFormat="1" ht="10.5" outlineLevel="3" x14ac:dyDescent="0.25">
      <c r="F2459" s="48"/>
      <c r="G2459" s="49"/>
      <c r="H2459" s="50" t="str">
        <f>IF(AND(H2458&lt;&gt;"Výkaz výměr:",I2458=""),"Výkaz výměr:","")</f>
        <v/>
      </c>
      <c r="I2459" s="51" t="s">
        <v>689</v>
      </c>
      <c r="J2459" s="52"/>
      <c r="K2459" s="53"/>
      <c r="L2459" s="54"/>
      <c r="M2459" s="55">
        <v>0.92</v>
      </c>
      <c r="N2459" s="56"/>
      <c r="O2459" s="57"/>
      <c r="P2459" s="58"/>
      <c r="Q2459" s="56"/>
      <c r="R2459" s="56"/>
      <c r="S2459" s="56"/>
      <c r="T2459" s="59" t="s">
        <v>3</v>
      </c>
      <c r="U2459" s="56"/>
      <c r="V2459" s="56"/>
      <c r="W2459" s="60"/>
    </row>
    <row r="2460" spans="6:25" s="38" customFormat="1" ht="12" outlineLevel="2" x14ac:dyDescent="0.3">
      <c r="F2460" s="30">
        <v>370</v>
      </c>
      <c r="G2460" s="31" t="s">
        <v>0</v>
      </c>
      <c r="H2460" s="32" t="s">
        <v>210</v>
      </c>
      <c r="I2460" s="33" t="s">
        <v>935</v>
      </c>
      <c r="J2460" s="31" t="s">
        <v>6</v>
      </c>
      <c r="K2460" s="34">
        <v>1.673</v>
      </c>
      <c r="L2460" s="35">
        <v>0</v>
      </c>
      <c r="M2460" s="34">
        <v>1.673</v>
      </c>
      <c r="N2460" s="36">
        <v>276</v>
      </c>
      <c r="O2460" s="37">
        <f>M2460*N2460</f>
        <v>461.74799999999999</v>
      </c>
      <c r="P2460" s="37">
        <v>1</v>
      </c>
      <c r="Q2460" s="37">
        <f>M2460*P2460</f>
        <v>1.673</v>
      </c>
      <c r="R2460" s="37"/>
      <c r="S2460" s="37">
        <f>M2460*R2460</f>
        <v>0</v>
      </c>
      <c r="T2460" s="37">
        <v>21</v>
      </c>
      <c r="U2460" s="37">
        <f>O2460*T2460/100</f>
        <v>96.96708000000001</v>
      </c>
      <c r="V2460" s="37">
        <f>U2460+O2460</f>
        <v>558.71507999999994</v>
      </c>
      <c r="W2460" s="37" t="s">
        <v>1331</v>
      </c>
      <c r="X2460" s="37"/>
      <c r="Y2460" s="37">
        <v>1</v>
      </c>
    </row>
    <row r="2461" spans="6:25" s="38" customFormat="1" ht="12" outlineLevel="2" x14ac:dyDescent="0.3">
      <c r="F2461" s="39"/>
      <c r="G2461" s="40"/>
      <c r="H2461" s="191" t="s">
        <v>230</v>
      </c>
      <c r="I2461" s="203"/>
      <c r="J2461" s="203"/>
      <c r="K2461" s="203"/>
      <c r="L2461" s="203"/>
      <c r="M2461" s="203"/>
      <c r="N2461" s="203"/>
      <c r="O2461" s="203"/>
      <c r="P2461" s="42"/>
      <c r="Q2461" s="43"/>
      <c r="R2461" s="42"/>
      <c r="S2461" s="43"/>
      <c r="T2461" s="44"/>
      <c r="U2461" s="44"/>
      <c r="V2461" s="44"/>
      <c r="W2461" s="45"/>
    </row>
    <row r="2462" spans="6:25" s="38" customFormat="1" ht="6" customHeight="1" outlineLevel="2" x14ac:dyDescent="0.3">
      <c r="F2462" s="39"/>
      <c r="G2462" s="40"/>
      <c r="H2462" s="41"/>
      <c r="I2462" s="46"/>
      <c r="J2462" s="46"/>
      <c r="K2462" s="46"/>
      <c r="L2462" s="46"/>
      <c r="M2462" s="46"/>
      <c r="N2462" s="46"/>
      <c r="O2462" s="46"/>
      <c r="P2462" s="42"/>
      <c r="Q2462" s="43"/>
      <c r="R2462" s="42"/>
      <c r="S2462" s="43"/>
      <c r="T2462" s="44"/>
      <c r="U2462" s="44"/>
      <c r="V2462" s="44"/>
      <c r="W2462" s="45"/>
    </row>
    <row r="2463" spans="6:25" s="47" customFormat="1" ht="10.5" outlineLevel="3" x14ac:dyDescent="0.25">
      <c r="F2463" s="48"/>
      <c r="G2463" s="49"/>
      <c r="H2463" s="50" t="str">
        <f>IF(AND(H2462&lt;&gt;"Výkaz výměr:",I2462=""),"Výkaz výměr:","")</f>
        <v>Výkaz výměr:</v>
      </c>
      <c r="I2463" s="51" t="s">
        <v>493</v>
      </c>
      <c r="J2463" s="52"/>
      <c r="K2463" s="53"/>
      <c r="L2463" s="54"/>
      <c r="M2463" s="55"/>
      <c r="N2463" s="56"/>
      <c r="O2463" s="57"/>
      <c r="P2463" s="58"/>
      <c r="Q2463" s="56"/>
      <c r="R2463" s="56"/>
      <c r="S2463" s="56"/>
      <c r="T2463" s="59" t="s">
        <v>3</v>
      </c>
      <c r="U2463" s="56"/>
      <c r="V2463" s="56"/>
      <c r="W2463" s="60"/>
    </row>
    <row r="2464" spans="6:25" s="47" customFormat="1" ht="10.5" outlineLevel="3" x14ac:dyDescent="0.25">
      <c r="F2464" s="48"/>
      <c r="G2464" s="49"/>
      <c r="H2464" s="50" t="str">
        <f>IF(AND(H2463&lt;&gt;"Výkaz výměr:",I2463=""),"Výkaz výměr:","")</f>
        <v/>
      </c>
      <c r="I2464" s="51" t="s">
        <v>746</v>
      </c>
      <c r="J2464" s="52"/>
      <c r="K2464" s="53"/>
      <c r="L2464" s="54"/>
      <c r="M2464" s="55">
        <v>1.673</v>
      </c>
      <c r="N2464" s="56"/>
      <c r="O2464" s="57"/>
      <c r="P2464" s="58"/>
      <c r="Q2464" s="56"/>
      <c r="R2464" s="56"/>
      <c r="S2464" s="56"/>
      <c r="T2464" s="59" t="s">
        <v>3</v>
      </c>
      <c r="U2464" s="56"/>
      <c r="V2464" s="56"/>
      <c r="W2464" s="60"/>
    </row>
    <row r="2465" spans="6:25" s="38" customFormat="1" ht="12" outlineLevel="2" x14ac:dyDescent="0.3">
      <c r="F2465" s="30">
        <v>371</v>
      </c>
      <c r="G2465" s="31" t="s">
        <v>0</v>
      </c>
      <c r="H2465" s="32" t="s">
        <v>266</v>
      </c>
      <c r="I2465" s="33" t="s">
        <v>1223</v>
      </c>
      <c r="J2465" s="31" t="s">
        <v>9</v>
      </c>
      <c r="K2465" s="34">
        <v>8.9</v>
      </c>
      <c r="L2465" s="35">
        <v>0</v>
      </c>
      <c r="M2465" s="34">
        <v>8.9</v>
      </c>
      <c r="N2465" s="36">
        <v>66.5</v>
      </c>
      <c r="O2465" s="37">
        <f>M2465*N2465</f>
        <v>591.85</v>
      </c>
      <c r="P2465" s="37">
        <v>0</v>
      </c>
      <c r="Q2465" s="37">
        <f>M2465*P2465</f>
        <v>0</v>
      </c>
      <c r="R2465" s="37"/>
      <c r="S2465" s="37">
        <f>M2465*R2465</f>
        <v>0</v>
      </c>
      <c r="T2465" s="37">
        <v>21</v>
      </c>
      <c r="U2465" s="37">
        <f>O2465*T2465/100</f>
        <v>124.2885</v>
      </c>
      <c r="V2465" s="37">
        <f>U2465+O2465</f>
        <v>716.13850000000002</v>
      </c>
      <c r="W2465" s="37" t="s">
        <v>1254</v>
      </c>
      <c r="X2465" s="37"/>
      <c r="Y2465" s="37">
        <v>1</v>
      </c>
    </row>
    <row r="2466" spans="6:25" s="38" customFormat="1" ht="12" outlineLevel="2" x14ac:dyDescent="0.3">
      <c r="F2466" s="39"/>
      <c r="G2466" s="40"/>
      <c r="H2466" s="191" t="s">
        <v>230</v>
      </c>
      <c r="I2466" s="203"/>
      <c r="J2466" s="203"/>
      <c r="K2466" s="203"/>
      <c r="L2466" s="203"/>
      <c r="M2466" s="203"/>
      <c r="N2466" s="203"/>
      <c r="O2466" s="203"/>
      <c r="P2466" s="42"/>
      <c r="Q2466" s="43"/>
      <c r="R2466" s="42"/>
      <c r="S2466" s="43"/>
      <c r="T2466" s="44"/>
      <c r="U2466" s="44"/>
      <c r="V2466" s="44"/>
      <c r="W2466" s="45"/>
    </row>
    <row r="2467" spans="6:25" s="38" customFormat="1" ht="6" customHeight="1" outlineLevel="2" x14ac:dyDescent="0.3">
      <c r="F2467" s="39"/>
      <c r="G2467" s="40"/>
      <c r="H2467" s="41"/>
      <c r="I2467" s="46"/>
      <c r="J2467" s="46"/>
      <c r="K2467" s="46"/>
      <c r="L2467" s="46"/>
      <c r="M2467" s="46"/>
      <c r="N2467" s="46"/>
      <c r="O2467" s="46"/>
      <c r="P2467" s="42"/>
      <c r="Q2467" s="43"/>
      <c r="R2467" s="42"/>
      <c r="S2467" s="43"/>
      <c r="T2467" s="44"/>
      <c r="U2467" s="44"/>
      <c r="V2467" s="44"/>
      <c r="W2467" s="45"/>
    </row>
    <row r="2468" spans="6:25" s="47" customFormat="1" ht="10.5" outlineLevel="3" x14ac:dyDescent="0.25">
      <c r="F2468" s="48"/>
      <c r="G2468" s="49"/>
      <c r="H2468" s="50" t="str">
        <f>IF(AND(H2467&lt;&gt;"Výkaz výměr:",I2467=""),"Výkaz výměr:","")</f>
        <v>Výkaz výměr:</v>
      </c>
      <c r="I2468" s="51" t="s">
        <v>984</v>
      </c>
      <c r="J2468" s="52"/>
      <c r="K2468" s="53"/>
      <c r="L2468" s="54"/>
      <c r="M2468" s="55"/>
      <c r="N2468" s="56"/>
      <c r="O2468" s="57"/>
      <c r="P2468" s="58"/>
      <c r="Q2468" s="56"/>
      <c r="R2468" s="56"/>
      <c r="S2468" s="56"/>
      <c r="T2468" s="59" t="s">
        <v>3</v>
      </c>
      <c r="U2468" s="56"/>
      <c r="V2468" s="56"/>
      <c r="W2468" s="60"/>
    </row>
    <row r="2469" spans="6:25" s="47" customFormat="1" ht="10.5" outlineLevel="3" x14ac:dyDescent="0.25">
      <c r="F2469" s="48"/>
      <c r="G2469" s="49"/>
      <c r="H2469" s="50" t="str">
        <f>IF(AND(H2468&lt;&gt;"Výkaz výměr:",I2468=""),"Výkaz výměr:","")</f>
        <v/>
      </c>
      <c r="I2469" s="51" t="s">
        <v>664</v>
      </c>
      <c r="J2469" s="52"/>
      <c r="K2469" s="53"/>
      <c r="L2469" s="54"/>
      <c r="M2469" s="55">
        <v>8.9</v>
      </c>
      <c r="N2469" s="56"/>
      <c r="O2469" s="57"/>
      <c r="P2469" s="58"/>
      <c r="Q2469" s="56"/>
      <c r="R2469" s="56"/>
      <c r="S2469" s="56"/>
      <c r="T2469" s="59" t="s">
        <v>3</v>
      </c>
      <c r="U2469" s="56"/>
      <c r="V2469" s="56"/>
      <c r="W2469" s="60"/>
    </row>
    <row r="2470" spans="6:25" s="3" customFormat="1" ht="12.75" customHeight="1" outlineLevel="2" x14ac:dyDescent="0.25">
      <c r="F2470" s="9"/>
      <c r="G2470" s="10"/>
      <c r="H2470" s="10"/>
      <c r="I2470" s="11"/>
      <c r="J2470" s="10"/>
      <c r="K2470" s="12"/>
      <c r="L2470" s="13"/>
      <c r="M2470" s="12"/>
      <c r="N2470" s="13"/>
      <c r="O2470" s="14"/>
      <c r="P2470" s="15"/>
      <c r="Q2470" s="13"/>
      <c r="R2470" s="13"/>
      <c r="S2470" s="13"/>
      <c r="T2470" s="16" t="s">
        <v>3</v>
      </c>
      <c r="U2470" s="13"/>
      <c r="V2470" s="13"/>
      <c r="W2470" s="13"/>
    </row>
    <row r="2471" spans="6:25" s="69" customFormat="1" ht="16.5" customHeight="1" outlineLevel="1" x14ac:dyDescent="0.3">
      <c r="F2471" s="70"/>
      <c r="G2471" s="71"/>
      <c r="H2471" s="72"/>
      <c r="I2471" s="72" t="s">
        <v>514</v>
      </c>
      <c r="J2471" s="71"/>
      <c r="K2471" s="73"/>
      <c r="L2471" s="74"/>
      <c r="M2471" s="73"/>
      <c r="N2471" s="74"/>
      <c r="O2471" s="75">
        <f>SUBTOTAL(9,O2472:O2533)</f>
        <v>73691.600999999995</v>
      </c>
      <c r="P2471" s="76"/>
      <c r="Q2471" s="75">
        <f>SUBTOTAL(9,Q2472:Q2533)</f>
        <v>4.0469999999999999E-2</v>
      </c>
      <c r="R2471" s="74"/>
      <c r="S2471" s="75">
        <f>SUBTOTAL(9,S2472:S2533)</f>
        <v>0</v>
      </c>
      <c r="T2471" s="77"/>
      <c r="U2471" s="75">
        <f>SUBTOTAL(9,U2472:U2533)</f>
        <v>15475.236210000001</v>
      </c>
      <c r="V2471" s="75">
        <f>SUBTOTAL(9,V2472:V2533)</f>
        <v>89166.837209999998</v>
      </c>
      <c r="W2471" s="78"/>
      <c r="Y2471" s="75">
        <f>SUBTOTAL(9,Y2472:Y2533)</f>
        <v>12</v>
      </c>
    </row>
    <row r="2472" spans="6:25" s="38" customFormat="1" ht="12" outlineLevel="2" x14ac:dyDescent="0.3">
      <c r="F2472" s="30">
        <v>372</v>
      </c>
      <c r="G2472" s="31" t="s">
        <v>0</v>
      </c>
      <c r="H2472" s="32" t="s">
        <v>272</v>
      </c>
      <c r="I2472" s="33" t="s">
        <v>1007</v>
      </c>
      <c r="J2472" s="31" t="s">
        <v>13</v>
      </c>
      <c r="K2472" s="34">
        <v>113.3</v>
      </c>
      <c r="L2472" s="35">
        <v>0</v>
      </c>
      <c r="M2472" s="34">
        <v>113.3</v>
      </c>
      <c r="N2472" s="36">
        <v>15</v>
      </c>
      <c r="O2472" s="37">
        <f>M2472*N2472</f>
        <v>1699.5</v>
      </c>
      <c r="P2472" s="37">
        <v>0</v>
      </c>
      <c r="Q2472" s="37">
        <f>M2472*P2472</f>
        <v>0</v>
      </c>
      <c r="R2472" s="37"/>
      <c r="S2472" s="37">
        <f>M2472*R2472</f>
        <v>0</v>
      </c>
      <c r="T2472" s="37">
        <v>21</v>
      </c>
      <c r="U2472" s="37">
        <f>O2472*T2472/100</f>
        <v>356.89499999999998</v>
      </c>
      <c r="V2472" s="37">
        <f>U2472+O2472</f>
        <v>2056.395</v>
      </c>
      <c r="W2472" s="37"/>
      <c r="X2472" s="37"/>
      <c r="Y2472" s="37">
        <v>1</v>
      </c>
    </row>
    <row r="2473" spans="6:25" s="38" customFormat="1" ht="12" outlineLevel="2" x14ac:dyDescent="0.3">
      <c r="F2473" s="39"/>
      <c r="G2473" s="40"/>
      <c r="H2473" s="191" t="s">
        <v>230</v>
      </c>
      <c r="I2473" s="203"/>
      <c r="J2473" s="203"/>
      <c r="K2473" s="203"/>
      <c r="L2473" s="203"/>
      <c r="M2473" s="203"/>
      <c r="N2473" s="203"/>
      <c r="O2473" s="203"/>
      <c r="P2473" s="42"/>
      <c r="Q2473" s="43"/>
      <c r="R2473" s="42"/>
      <c r="S2473" s="43"/>
      <c r="T2473" s="44"/>
      <c r="U2473" s="44"/>
      <c r="V2473" s="44"/>
      <c r="W2473" s="45"/>
    </row>
    <row r="2474" spans="6:25" s="38" customFormat="1" ht="6" customHeight="1" outlineLevel="2" x14ac:dyDescent="0.3">
      <c r="F2474" s="39"/>
      <c r="G2474" s="40"/>
      <c r="H2474" s="41"/>
      <c r="I2474" s="46"/>
      <c r="J2474" s="46"/>
      <c r="K2474" s="46"/>
      <c r="L2474" s="46"/>
      <c r="M2474" s="46"/>
      <c r="N2474" s="46"/>
      <c r="O2474" s="46"/>
      <c r="P2474" s="42"/>
      <c r="Q2474" s="43"/>
      <c r="R2474" s="42"/>
      <c r="S2474" s="43"/>
      <c r="T2474" s="44"/>
      <c r="U2474" s="44"/>
      <c r="V2474" s="44"/>
      <c r="W2474" s="45"/>
    </row>
    <row r="2475" spans="6:25" s="47" customFormat="1" ht="10.5" outlineLevel="3" x14ac:dyDescent="0.25">
      <c r="F2475" s="48"/>
      <c r="G2475" s="49"/>
      <c r="H2475" s="50" t="str">
        <f>IF(AND(H2474&lt;&gt;"Výkaz výměr:",I2474=""),"Výkaz výměr:","")</f>
        <v>Výkaz výměr:</v>
      </c>
      <c r="I2475" s="51" t="s">
        <v>939</v>
      </c>
      <c r="J2475" s="52"/>
      <c r="K2475" s="53"/>
      <c r="L2475" s="54"/>
      <c r="M2475" s="55"/>
      <c r="N2475" s="56"/>
      <c r="O2475" s="57"/>
      <c r="P2475" s="58"/>
      <c r="Q2475" s="56"/>
      <c r="R2475" s="56"/>
      <c r="S2475" s="56"/>
      <c r="T2475" s="59" t="s">
        <v>3</v>
      </c>
      <c r="U2475" s="56"/>
      <c r="V2475" s="56"/>
      <c r="W2475" s="60"/>
    </row>
    <row r="2476" spans="6:25" s="47" customFormat="1" ht="10.5" outlineLevel="3" x14ac:dyDescent="0.25">
      <c r="F2476" s="48"/>
      <c r="G2476" s="49"/>
      <c r="H2476" s="50" t="str">
        <f>IF(AND(H2475&lt;&gt;"Výkaz výměr:",I2475=""),"Výkaz výměr:","")</f>
        <v/>
      </c>
      <c r="I2476" s="51" t="s">
        <v>748</v>
      </c>
      <c r="J2476" s="52"/>
      <c r="K2476" s="53"/>
      <c r="L2476" s="54"/>
      <c r="M2476" s="55">
        <v>113.3</v>
      </c>
      <c r="N2476" s="56"/>
      <c r="O2476" s="57"/>
      <c r="P2476" s="58"/>
      <c r="Q2476" s="56"/>
      <c r="R2476" s="56"/>
      <c r="S2476" s="56"/>
      <c r="T2476" s="59" t="s">
        <v>3</v>
      </c>
      <c r="U2476" s="56"/>
      <c r="V2476" s="56"/>
      <c r="W2476" s="60"/>
    </row>
    <row r="2477" spans="6:25" s="38" customFormat="1" ht="12" outlineLevel="2" x14ac:dyDescent="0.3">
      <c r="F2477" s="30">
        <v>373</v>
      </c>
      <c r="G2477" s="31" t="s">
        <v>0</v>
      </c>
      <c r="H2477" s="32" t="s">
        <v>272</v>
      </c>
      <c r="I2477" s="33" t="s">
        <v>1007</v>
      </c>
      <c r="J2477" s="31" t="s">
        <v>13</v>
      </c>
      <c r="K2477" s="34">
        <v>113.3</v>
      </c>
      <c r="L2477" s="35">
        <v>0</v>
      </c>
      <c r="M2477" s="34">
        <v>113.3</v>
      </c>
      <c r="N2477" s="36">
        <v>15</v>
      </c>
      <c r="O2477" s="37">
        <f>M2477*N2477</f>
        <v>1699.5</v>
      </c>
      <c r="P2477" s="37">
        <v>0</v>
      </c>
      <c r="Q2477" s="37">
        <f>M2477*P2477</f>
        <v>0</v>
      </c>
      <c r="R2477" s="37"/>
      <c r="S2477" s="37">
        <f>M2477*R2477</f>
        <v>0</v>
      </c>
      <c r="T2477" s="37">
        <v>21</v>
      </c>
      <c r="U2477" s="37">
        <f>O2477*T2477/100</f>
        <v>356.89499999999998</v>
      </c>
      <c r="V2477" s="37">
        <f>U2477+O2477</f>
        <v>2056.395</v>
      </c>
      <c r="W2477" s="37"/>
      <c r="X2477" s="37"/>
      <c r="Y2477" s="37">
        <v>1</v>
      </c>
    </row>
    <row r="2478" spans="6:25" s="38" customFormat="1" ht="12" outlineLevel="2" x14ac:dyDescent="0.3">
      <c r="F2478" s="39"/>
      <c r="G2478" s="40"/>
      <c r="H2478" s="191" t="s">
        <v>230</v>
      </c>
      <c r="I2478" s="203"/>
      <c r="J2478" s="203"/>
      <c r="K2478" s="203"/>
      <c r="L2478" s="203"/>
      <c r="M2478" s="203"/>
      <c r="N2478" s="203"/>
      <c r="O2478" s="203"/>
      <c r="P2478" s="42"/>
      <c r="Q2478" s="43"/>
      <c r="R2478" s="42"/>
      <c r="S2478" s="43"/>
      <c r="T2478" s="44"/>
      <c r="U2478" s="44"/>
      <c r="V2478" s="44"/>
      <c r="W2478" s="45"/>
    </row>
    <row r="2479" spans="6:25" s="38" customFormat="1" ht="6" customHeight="1" outlineLevel="2" x14ac:dyDescent="0.3">
      <c r="F2479" s="39"/>
      <c r="G2479" s="40"/>
      <c r="H2479" s="41"/>
      <c r="I2479" s="46"/>
      <c r="J2479" s="46"/>
      <c r="K2479" s="46"/>
      <c r="L2479" s="46"/>
      <c r="M2479" s="46"/>
      <c r="N2479" s="46"/>
      <c r="O2479" s="46"/>
      <c r="P2479" s="42"/>
      <c r="Q2479" s="43"/>
      <c r="R2479" s="42"/>
      <c r="S2479" s="43"/>
      <c r="T2479" s="44"/>
      <c r="U2479" s="44"/>
      <c r="V2479" s="44"/>
      <c r="W2479" s="45"/>
    </row>
    <row r="2480" spans="6:25" s="47" customFormat="1" ht="10.5" outlineLevel="3" x14ac:dyDescent="0.25">
      <c r="F2480" s="48"/>
      <c r="G2480" s="49"/>
      <c r="H2480" s="50" t="str">
        <f>IF(AND(H2479&lt;&gt;"Výkaz výměr:",I2479=""),"Výkaz výměr:","")</f>
        <v>Výkaz výměr:</v>
      </c>
      <c r="I2480" s="51" t="s">
        <v>418</v>
      </c>
      <c r="J2480" s="52"/>
      <c r="K2480" s="53"/>
      <c r="L2480" s="54"/>
      <c r="M2480" s="55"/>
      <c r="N2480" s="56"/>
      <c r="O2480" s="57"/>
      <c r="P2480" s="58"/>
      <c r="Q2480" s="56"/>
      <c r="R2480" s="56"/>
      <c r="S2480" s="56"/>
      <c r="T2480" s="59" t="s">
        <v>3</v>
      </c>
      <c r="U2480" s="56"/>
      <c r="V2480" s="56"/>
      <c r="W2480" s="60"/>
    </row>
    <row r="2481" spans="6:25" s="47" customFormat="1" ht="10.5" outlineLevel="3" x14ac:dyDescent="0.25">
      <c r="F2481" s="48"/>
      <c r="G2481" s="49"/>
      <c r="H2481" s="50" t="str">
        <f>IF(AND(H2480&lt;&gt;"Výkaz výměr:",I2480=""),"Výkaz výměr:","")</f>
        <v/>
      </c>
      <c r="I2481" s="51" t="s">
        <v>748</v>
      </c>
      <c r="J2481" s="52"/>
      <c r="K2481" s="53"/>
      <c r="L2481" s="54"/>
      <c r="M2481" s="55">
        <v>113.3</v>
      </c>
      <c r="N2481" s="56"/>
      <c r="O2481" s="57"/>
      <c r="P2481" s="58"/>
      <c r="Q2481" s="56"/>
      <c r="R2481" s="56"/>
      <c r="S2481" s="56"/>
      <c r="T2481" s="59" t="s">
        <v>3</v>
      </c>
      <c r="U2481" s="56"/>
      <c r="V2481" s="56"/>
      <c r="W2481" s="60"/>
    </row>
    <row r="2482" spans="6:25" s="38" customFormat="1" ht="12" outlineLevel="2" x14ac:dyDescent="0.3">
      <c r="F2482" s="30">
        <v>374</v>
      </c>
      <c r="G2482" s="31" t="s">
        <v>0</v>
      </c>
      <c r="H2482" s="32" t="s">
        <v>275</v>
      </c>
      <c r="I2482" s="33" t="s">
        <v>1253</v>
      </c>
      <c r="J2482" s="31" t="s">
        <v>13</v>
      </c>
      <c r="K2482" s="34">
        <v>118.965</v>
      </c>
      <c r="L2482" s="35">
        <v>0</v>
      </c>
      <c r="M2482" s="34">
        <v>118.965</v>
      </c>
      <c r="N2482" s="36">
        <v>21.4</v>
      </c>
      <c r="O2482" s="37">
        <f>M2482*N2482</f>
        <v>2545.8510000000001</v>
      </c>
      <c r="P2482" s="37">
        <v>0</v>
      </c>
      <c r="Q2482" s="37">
        <f>M2482*P2482</f>
        <v>0</v>
      </c>
      <c r="R2482" s="37"/>
      <c r="S2482" s="37">
        <f>M2482*R2482</f>
        <v>0</v>
      </c>
      <c r="T2482" s="37">
        <v>21</v>
      </c>
      <c r="U2482" s="37">
        <f>O2482*T2482/100</f>
        <v>534.62870999999996</v>
      </c>
      <c r="V2482" s="37">
        <f>U2482+O2482</f>
        <v>3080.4797100000001</v>
      </c>
      <c r="W2482" s="37"/>
      <c r="X2482" s="37"/>
      <c r="Y2482" s="37">
        <v>1</v>
      </c>
    </row>
    <row r="2483" spans="6:25" s="38" customFormat="1" ht="12" outlineLevel="2" x14ac:dyDescent="0.3">
      <c r="F2483" s="39"/>
      <c r="G2483" s="40"/>
      <c r="H2483" s="191" t="s">
        <v>230</v>
      </c>
      <c r="I2483" s="203"/>
      <c r="J2483" s="203"/>
      <c r="K2483" s="203"/>
      <c r="L2483" s="203"/>
      <c r="M2483" s="203"/>
      <c r="N2483" s="203"/>
      <c r="O2483" s="203"/>
      <c r="P2483" s="42"/>
      <c r="Q2483" s="43"/>
      <c r="R2483" s="42"/>
      <c r="S2483" s="43"/>
      <c r="T2483" s="44"/>
      <c r="U2483" s="44"/>
      <c r="V2483" s="44"/>
      <c r="W2483" s="45"/>
    </row>
    <row r="2484" spans="6:25" s="38" customFormat="1" ht="6" customHeight="1" outlineLevel="2" x14ac:dyDescent="0.3">
      <c r="F2484" s="39"/>
      <c r="G2484" s="40"/>
      <c r="H2484" s="41"/>
      <c r="I2484" s="46"/>
      <c r="J2484" s="46"/>
      <c r="K2484" s="46"/>
      <c r="L2484" s="46"/>
      <c r="M2484" s="46"/>
      <c r="N2484" s="46"/>
      <c r="O2484" s="46"/>
      <c r="P2484" s="42"/>
      <c r="Q2484" s="43"/>
      <c r="R2484" s="42"/>
      <c r="S2484" s="43"/>
      <c r="T2484" s="44"/>
      <c r="U2484" s="44"/>
      <c r="V2484" s="44"/>
      <c r="W2484" s="45"/>
    </row>
    <row r="2485" spans="6:25" s="47" customFormat="1" ht="10.5" outlineLevel="3" x14ac:dyDescent="0.25">
      <c r="F2485" s="48"/>
      <c r="G2485" s="49"/>
      <c r="H2485" s="50" t="str">
        <f>IF(AND(H2484&lt;&gt;"Výkaz výměr:",I2484=""),"Výkaz výměr:","")</f>
        <v>Výkaz výměr:</v>
      </c>
      <c r="I2485" s="51" t="s">
        <v>441</v>
      </c>
      <c r="J2485" s="52"/>
      <c r="K2485" s="53"/>
      <c r="L2485" s="54"/>
      <c r="M2485" s="55"/>
      <c r="N2485" s="56"/>
      <c r="O2485" s="57"/>
      <c r="P2485" s="58"/>
      <c r="Q2485" s="56"/>
      <c r="R2485" s="56"/>
      <c r="S2485" s="56"/>
      <c r="T2485" s="59" t="s">
        <v>3</v>
      </c>
      <c r="U2485" s="56"/>
      <c r="V2485" s="56"/>
      <c r="W2485" s="60"/>
    </row>
    <row r="2486" spans="6:25" s="47" customFormat="1" ht="10.5" outlineLevel="3" x14ac:dyDescent="0.25">
      <c r="F2486" s="48"/>
      <c r="G2486" s="49"/>
      <c r="H2486" s="50" t="str">
        <f>IF(AND(H2485&lt;&gt;"Výkaz výměr:",I2485=""),"Výkaz výměr:","")</f>
        <v/>
      </c>
      <c r="I2486" s="51" t="s">
        <v>895</v>
      </c>
      <c r="J2486" s="52"/>
      <c r="K2486" s="53"/>
      <c r="L2486" s="54"/>
      <c r="M2486" s="55">
        <v>118.965</v>
      </c>
      <c r="N2486" s="56"/>
      <c r="O2486" s="57"/>
      <c r="P2486" s="58"/>
      <c r="Q2486" s="56"/>
      <c r="R2486" s="56"/>
      <c r="S2486" s="56"/>
      <c r="T2486" s="59" t="s">
        <v>3</v>
      </c>
      <c r="U2486" s="56"/>
      <c r="V2486" s="56"/>
      <c r="W2486" s="60"/>
    </row>
    <row r="2487" spans="6:25" s="38" customFormat="1" ht="24" outlineLevel="2" x14ac:dyDescent="0.3">
      <c r="F2487" s="30">
        <v>375</v>
      </c>
      <c r="G2487" s="31" t="s">
        <v>0</v>
      </c>
      <c r="H2487" s="32" t="s">
        <v>273</v>
      </c>
      <c r="I2487" s="33" t="s">
        <v>1374</v>
      </c>
      <c r="J2487" s="31" t="s">
        <v>13</v>
      </c>
      <c r="K2487" s="34">
        <v>54</v>
      </c>
      <c r="L2487" s="35">
        <v>0</v>
      </c>
      <c r="M2487" s="34">
        <v>54</v>
      </c>
      <c r="N2487" s="36">
        <v>74</v>
      </c>
      <c r="O2487" s="37">
        <f>M2487*N2487</f>
        <v>3996</v>
      </c>
      <c r="P2487" s="37">
        <v>3.0000000000000001E-5</v>
      </c>
      <c r="Q2487" s="37">
        <f>M2487*P2487</f>
        <v>1.6200000000000001E-3</v>
      </c>
      <c r="R2487" s="37"/>
      <c r="S2487" s="37">
        <f>M2487*R2487</f>
        <v>0</v>
      </c>
      <c r="T2487" s="37">
        <v>21</v>
      </c>
      <c r="U2487" s="37">
        <f>O2487*T2487/100</f>
        <v>839.16</v>
      </c>
      <c r="V2487" s="37">
        <f>U2487+O2487</f>
        <v>4835.16</v>
      </c>
      <c r="W2487" s="37"/>
      <c r="X2487" s="37"/>
      <c r="Y2487" s="37">
        <v>1</v>
      </c>
    </row>
    <row r="2488" spans="6:25" s="38" customFormat="1" ht="12" outlineLevel="2" x14ac:dyDescent="0.3">
      <c r="F2488" s="39"/>
      <c r="G2488" s="40"/>
      <c r="H2488" s="191" t="s">
        <v>230</v>
      </c>
      <c r="I2488" s="203"/>
      <c r="J2488" s="203"/>
      <c r="K2488" s="203"/>
      <c r="L2488" s="203"/>
      <c r="M2488" s="203"/>
      <c r="N2488" s="203"/>
      <c r="O2488" s="203"/>
      <c r="P2488" s="42"/>
      <c r="Q2488" s="43"/>
      <c r="R2488" s="42"/>
      <c r="S2488" s="43"/>
      <c r="T2488" s="44"/>
      <c r="U2488" s="44"/>
      <c r="V2488" s="44"/>
      <c r="W2488" s="45"/>
    </row>
    <row r="2489" spans="6:25" s="38" customFormat="1" ht="6" customHeight="1" outlineLevel="2" x14ac:dyDescent="0.3">
      <c r="F2489" s="39"/>
      <c r="G2489" s="40"/>
      <c r="H2489" s="41"/>
      <c r="I2489" s="46"/>
      <c r="J2489" s="46"/>
      <c r="K2489" s="46"/>
      <c r="L2489" s="46"/>
      <c r="M2489" s="46"/>
      <c r="N2489" s="46"/>
      <c r="O2489" s="46"/>
      <c r="P2489" s="42"/>
      <c r="Q2489" s="43"/>
      <c r="R2489" s="42"/>
      <c r="S2489" s="43"/>
      <c r="T2489" s="44"/>
      <c r="U2489" s="44"/>
      <c r="V2489" s="44"/>
      <c r="W2489" s="45"/>
    </row>
    <row r="2490" spans="6:25" s="47" customFormat="1" ht="10.5" outlineLevel="3" x14ac:dyDescent="0.25">
      <c r="F2490" s="48"/>
      <c r="G2490" s="49"/>
      <c r="H2490" s="50" t="str">
        <f>IF(AND(H2489&lt;&gt;"Výkaz výměr:",I2489=""),"Výkaz výměr:","")</f>
        <v>Výkaz výměr:</v>
      </c>
      <c r="I2490" s="51" t="s">
        <v>344</v>
      </c>
      <c r="J2490" s="52"/>
      <c r="K2490" s="53"/>
      <c r="L2490" s="54"/>
      <c r="M2490" s="55"/>
      <c r="N2490" s="56"/>
      <c r="O2490" s="57"/>
      <c r="P2490" s="58"/>
      <c r="Q2490" s="56"/>
      <c r="R2490" s="56"/>
      <c r="S2490" s="56"/>
      <c r="T2490" s="59" t="s">
        <v>3</v>
      </c>
      <c r="U2490" s="56"/>
      <c r="V2490" s="56"/>
      <c r="W2490" s="60"/>
    </row>
    <row r="2491" spans="6:25" s="47" customFormat="1" ht="10.5" outlineLevel="3" x14ac:dyDescent="0.25">
      <c r="F2491" s="48"/>
      <c r="G2491" s="49"/>
      <c r="H2491" s="50" t="str">
        <f>IF(AND(H2490&lt;&gt;"Výkaz výměr:",I2490=""),"Výkaz výměr:","")</f>
        <v/>
      </c>
      <c r="I2491" s="51" t="s">
        <v>596</v>
      </c>
      <c r="J2491" s="52"/>
      <c r="K2491" s="53"/>
      <c r="L2491" s="54"/>
      <c r="M2491" s="55">
        <v>54</v>
      </c>
      <c r="N2491" s="56"/>
      <c r="O2491" s="57"/>
      <c r="P2491" s="58"/>
      <c r="Q2491" s="56"/>
      <c r="R2491" s="56"/>
      <c r="S2491" s="56"/>
      <c r="T2491" s="59" t="s">
        <v>3</v>
      </c>
      <c r="U2491" s="56"/>
      <c r="V2491" s="56"/>
      <c r="W2491" s="60"/>
    </row>
    <row r="2492" spans="6:25" s="38" customFormat="1" ht="12" outlineLevel="2" x14ac:dyDescent="0.3">
      <c r="F2492" s="30">
        <v>376</v>
      </c>
      <c r="G2492" s="31" t="s">
        <v>0</v>
      </c>
      <c r="H2492" s="32" t="s">
        <v>276</v>
      </c>
      <c r="I2492" s="33" t="s">
        <v>1356</v>
      </c>
      <c r="J2492" s="31" t="s">
        <v>13</v>
      </c>
      <c r="K2492" s="34">
        <v>159</v>
      </c>
      <c r="L2492" s="35">
        <v>0</v>
      </c>
      <c r="M2492" s="34">
        <v>159</v>
      </c>
      <c r="N2492" s="36">
        <v>83</v>
      </c>
      <c r="O2492" s="37">
        <f>M2492*N2492</f>
        <v>13197</v>
      </c>
      <c r="P2492" s="37">
        <v>3.0000000000000001E-5</v>
      </c>
      <c r="Q2492" s="37">
        <f>M2492*P2492</f>
        <v>4.7699999999999999E-3</v>
      </c>
      <c r="R2492" s="37"/>
      <c r="S2492" s="37">
        <f>M2492*R2492</f>
        <v>0</v>
      </c>
      <c r="T2492" s="37">
        <v>21</v>
      </c>
      <c r="U2492" s="37">
        <f>O2492*T2492/100</f>
        <v>2771.37</v>
      </c>
      <c r="V2492" s="37">
        <f>U2492+O2492</f>
        <v>15968.369999999999</v>
      </c>
      <c r="W2492" s="37"/>
      <c r="X2492" s="37"/>
      <c r="Y2492" s="37">
        <v>1</v>
      </c>
    </row>
    <row r="2493" spans="6:25" s="38" customFormat="1" ht="12" outlineLevel="2" x14ac:dyDescent="0.3">
      <c r="F2493" s="39"/>
      <c r="G2493" s="40"/>
      <c r="H2493" s="191" t="s">
        <v>230</v>
      </c>
      <c r="I2493" s="203"/>
      <c r="J2493" s="203"/>
      <c r="K2493" s="203"/>
      <c r="L2493" s="203"/>
      <c r="M2493" s="203"/>
      <c r="N2493" s="203"/>
      <c r="O2493" s="203"/>
      <c r="P2493" s="42"/>
      <c r="Q2493" s="43"/>
      <c r="R2493" s="42"/>
      <c r="S2493" s="43"/>
      <c r="T2493" s="44"/>
      <c r="U2493" s="44"/>
      <c r="V2493" s="44"/>
      <c r="W2493" s="45"/>
    </row>
    <row r="2494" spans="6:25" s="38" customFormat="1" ht="6" customHeight="1" outlineLevel="2" x14ac:dyDescent="0.3">
      <c r="F2494" s="39"/>
      <c r="G2494" s="40"/>
      <c r="H2494" s="41"/>
      <c r="I2494" s="46"/>
      <c r="J2494" s="46"/>
      <c r="K2494" s="46"/>
      <c r="L2494" s="46"/>
      <c r="M2494" s="46"/>
      <c r="N2494" s="46"/>
      <c r="O2494" s="46"/>
      <c r="P2494" s="42"/>
      <c r="Q2494" s="43"/>
      <c r="R2494" s="42"/>
      <c r="S2494" s="43"/>
      <c r="T2494" s="44"/>
      <c r="U2494" s="44"/>
      <c r="V2494" s="44"/>
      <c r="W2494" s="45"/>
    </row>
    <row r="2495" spans="6:25" s="47" customFormat="1" ht="10.5" outlineLevel="3" x14ac:dyDescent="0.25">
      <c r="F2495" s="48"/>
      <c r="G2495" s="49"/>
      <c r="H2495" s="50" t="str">
        <f>IF(AND(H2494&lt;&gt;"Výkaz výměr:",I2494=""),"Výkaz výměr:","")</f>
        <v>Výkaz výměr:</v>
      </c>
      <c r="I2495" s="51" t="s">
        <v>356</v>
      </c>
      <c r="J2495" s="52"/>
      <c r="K2495" s="53"/>
      <c r="L2495" s="54"/>
      <c r="M2495" s="55"/>
      <c r="N2495" s="56"/>
      <c r="O2495" s="57"/>
      <c r="P2495" s="58"/>
      <c r="Q2495" s="56"/>
      <c r="R2495" s="56"/>
      <c r="S2495" s="56"/>
      <c r="T2495" s="59" t="s">
        <v>3</v>
      </c>
      <c r="U2495" s="56"/>
      <c r="V2495" s="56"/>
      <c r="W2495" s="60"/>
    </row>
    <row r="2496" spans="6:25" s="47" customFormat="1" ht="10.5" outlineLevel="3" x14ac:dyDescent="0.25">
      <c r="F2496" s="48"/>
      <c r="G2496" s="49"/>
      <c r="H2496" s="50" t="str">
        <f>IF(AND(H2495&lt;&gt;"Výkaz výměr:",I2495=""),"Výkaz výměr:","")</f>
        <v/>
      </c>
      <c r="I2496" s="51" t="s">
        <v>632</v>
      </c>
      <c r="J2496" s="52"/>
      <c r="K2496" s="53"/>
      <c r="L2496" s="54"/>
      <c r="M2496" s="55">
        <v>159</v>
      </c>
      <c r="N2496" s="56"/>
      <c r="O2496" s="57"/>
      <c r="P2496" s="58"/>
      <c r="Q2496" s="56"/>
      <c r="R2496" s="56"/>
      <c r="S2496" s="56"/>
      <c r="T2496" s="59" t="s">
        <v>3</v>
      </c>
      <c r="U2496" s="56"/>
      <c r="V2496" s="56"/>
      <c r="W2496" s="60"/>
    </row>
    <row r="2497" spans="6:25" s="38" customFormat="1" ht="12" outlineLevel="2" x14ac:dyDescent="0.3">
      <c r="F2497" s="30">
        <v>377</v>
      </c>
      <c r="G2497" s="31" t="s">
        <v>0</v>
      </c>
      <c r="H2497" s="32" t="s">
        <v>270</v>
      </c>
      <c r="I2497" s="33" t="s">
        <v>1104</v>
      </c>
      <c r="J2497" s="31" t="s">
        <v>13</v>
      </c>
      <c r="K2497" s="34">
        <v>54</v>
      </c>
      <c r="L2497" s="35">
        <v>0</v>
      </c>
      <c r="M2497" s="34">
        <v>54</v>
      </c>
      <c r="N2497" s="36">
        <v>39.799999999999997</v>
      </c>
      <c r="O2497" s="37">
        <f>M2497*N2497</f>
        <v>2149.1999999999998</v>
      </c>
      <c r="P2497" s="37">
        <v>0</v>
      </c>
      <c r="Q2497" s="37">
        <f>M2497*P2497</f>
        <v>0</v>
      </c>
      <c r="R2497" s="37"/>
      <c r="S2497" s="37">
        <f>M2497*R2497</f>
        <v>0</v>
      </c>
      <c r="T2497" s="37">
        <v>21</v>
      </c>
      <c r="U2497" s="37">
        <f>O2497*T2497/100</f>
        <v>451.33199999999999</v>
      </c>
      <c r="V2497" s="37">
        <f>U2497+O2497</f>
        <v>2600.5319999999997</v>
      </c>
      <c r="W2497" s="37"/>
      <c r="X2497" s="37"/>
      <c r="Y2497" s="37">
        <v>1</v>
      </c>
    </row>
    <row r="2498" spans="6:25" s="38" customFormat="1" ht="12" outlineLevel="2" x14ac:dyDescent="0.3">
      <c r="F2498" s="39"/>
      <c r="G2498" s="40"/>
      <c r="H2498" s="191" t="s">
        <v>230</v>
      </c>
      <c r="I2498" s="203"/>
      <c r="J2498" s="203"/>
      <c r="K2498" s="203"/>
      <c r="L2498" s="203"/>
      <c r="M2498" s="203"/>
      <c r="N2498" s="203"/>
      <c r="O2498" s="203"/>
      <c r="P2498" s="42"/>
      <c r="Q2498" s="43"/>
      <c r="R2498" s="42"/>
      <c r="S2498" s="43"/>
      <c r="T2498" s="44"/>
      <c r="U2498" s="44"/>
      <c r="V2498" s="44"/>
      <c r="W2498" s="45"/>
    </row>
    <row r="2499" spans="6:25" s="38" customFormat="1" ht="6" customHeight="1" outlineLevel="2" x14ac:dyDescent="0.3">
      <c r="F2499" s="39"/>
      <c r="G2499" s="40"/>
      <c r="H2499" s="41"/>
      <c r="I2499" s="46"/>
      <c r="J2499" s="46"/>
      <c r="K2499" s="46"/>
      <c r="L2499" s="46"/>
      <c r="M2499" s="46"/>
      <c r="N2499" s="46"/>
      <c r="O2499" s="46"/>
      <c r="P2499" s="42"/>
      <c r="Q2499" s="43"/>
      <c r="R2499" s="42"/>
      <c r="S2499" s="43"/>
      <c r="T2499" s="44"/>
      <c r="U2499" s="44"/>
      <c r="V2499" s="44"/>
      <c r="W2499" s="45"/>
    </row>
    <row r="2500" spans="6:25" s="47" customFormat="1" ht="10.5" outlineLevel="3" x14ac:dyDescent="0.25">
      <c r="F2500" s="48"/>
      <c r="G2500" s="49"/>
      <c r="H2500" s="50" t="str">
        <f>IF(AND(H2499&lt;&gt;"Výkaz výměr:",I2499=""),"Výkaz výměr:","")</f>
        <v>Výkaz výměr:</v>
      </c>
      <c r="I2500" s="51" t="s">
        <v>53</v>
      </c>
      <c r="J2500" s="52"/>
      <c r="K2500" s="53"/>
      <c r="L2500" s="54"/>
      <c r="M2500" s="55"/>
      <c r="N2500" s="56"/>
      <c r="O2500" s="57"/>
      <c r="P2500" s="58"/>
      <c r="Q2500" s="56"/>
      <c r="R2500" s="56"/>
      <c r="S2500" s="56"/>
      <c r="T2500" s="59" t="s">
        <v>3</v>
      </c>
      <c r="U2500" s="56"/>
      <c r="V2500" s="56"/>
      <c r="W2500" s="60"/>
    </row>
    <row r="2501" spans="6:25" s="47" customFormat="1" ht="10.5" outlineLevel="3" x14ac:dyDescent="0.25">
      <c r="F2501" s="48"/>
      <c r="G2501" s="49"/>
      <c r="H2501" s="50" t="str">
        <f>IF(AND(H2500&lt;&gt;"Výkaz výměr:",I2500=""),"Výkaz výměr:","")</f>
        <v/>
      </c>
      <c r="I2501" s="51" t="s">
        <v>596</v>
      </c>
      <c r="J2501" s="52"/>
      <c r="K2501" s="53"/>
      <c r="L2501" s="54"/>
      <c r="M2501" s="55">
        <v>54</v>
      </c>
      <c r="N2501" s="56"/>
      <c r="O2501" s="57"/>
      <c r="P2501" s="58"/>
      <c r="Q2501" s="56"/>
      <c r="R2501" s="56"/>
      <c r="S2501" s="56"/>
      <c r="T2501" s="59" t="s">
        <v>3</v>
      </c>
      <c r="U2501" s="56"/>
      <c r="V2501" s="56"/>
      <c r="W2501" s="60"/>
    </row>
    <row r="2502" spans="6:25" s="38" customFormat="1" ht="12" outlineLevel="2" x14ac:dyDescent="0.3">
      <c r="F2502" s="30">
        <v>378</v>
      </c>
      <c r="G2502" s="31" t="s">
        <v>0</v>
      </c>
      <c r="H2502" s="32" t="s">
        <v>281</v>
      </c>
      <c r="I2502" s="33" t="s">
        <v>619</v>
      </c>
      <c r="J2502" s="31" t="s">
        <v>9</v>
      </c>
      <c r="K2502" s="34">
        <v>53.25</v>
      </c>
      <c r="L2502" s="35">
        <v>0</v>
      </c>
      <c r="M2502" s="34">
        <v>53.25</v>
      </c>
      <c r="N2502" s="36">
        <v>103</v>
      </c>
      <c r="O2502" s="37">
        <f>M2502*N2502</f>
        <v>5484.75</v>
      </c>
      <c r="P2502" s="37">
        <v>0</v>
      </c>
      <c r="Q2502" s="37">
        <f>M2502*P2502</f>
        <v>0</v>
      </c>
      <c r="R2502" s="37"/>
      <c r="S2502" s="37">
        <f>M2502*R2502</f>
        <v>0</v>
      </c>
      <c r="T2502" s="37">
        <v>21</v>
      </c>
      <c r="U2502" s="37">
        <f>O2502*T2502/100</f>
        <v>1151.7974999999999</v>
      </c>
      <c r="V2502" s="37">
        <f>U2502+O2502</f>
        <v>6636.5474999999997</v>
      </c>
      <c r="W2502" s="37"/>
      <c r="X2502" s="37"/>
      <c r="Y2502" s="37">
        <v>1</v>
      </c>
    </row>
    <row r="2503" spans="6:25" s="38" customFormat="1" ht="12" outlineLevel="2" x14ac:dyDescent="0.3">
      <c r="F2503" s="39"/>
      <c r="G2503" s="40"/>
      <c r="H2503" s="191" t="s">
        <v>230</v>
      </c>
      <c r="I2503" s="203"/>
      <c r="J2503" s="203"/>
      <c r="K2503" s="203"/>
      <c r="L2503" s="203"/>
      <c r="M2503" s="203"/>
      <c r="N2503" s="203"/>
      <c r="O2503" s="203"/>
      <c r="P2503" s="42"/>
      <c r="Q2503" s="43"/>
      <c r="R2503" s="42"/>
      <c r="S2503" s="43"/>
      <c r="T2503" s="44"/>
      <c r="U2503" s="44"/>
      <c r="V2503" s="44"/>
      <c r="W2503" s="45"/>
    </row>
    <row r="2504" spans="6:25" s="38" customFormat="1" ht="6" customHeight="1" outlineLevel="2" x14ac:dyDescent="0.3">
      <c r="F2504" s="39"/>
      <c r="G2504" s="40"/>
      <c r="H2504" s="41"/>
      <c r="I2504" s="46"/>
      <c r="J2504" s="46"/>
      <c r="K2504" s="46"/>
      <c r="L2504" s="46"/>
      <c r="M2504" s="46"/>
      <c r="N2504" s="46"/>
      <c r="O2504" s="46"/>
      <c r="P2504" s="42"/>
      <c r="Q2504" s="43"/>
      <c r="R2504" s="42"/>
      <c r="S2504" s="43"/>
      <c r="T2504" s="44"/>
      <c r="U2504" s="44"/>
      <c r="V2504" s="44"/>
      <c r="W2504" s="45"/>
    </row>
    <row r="2505" spans="6:25" s="47" customFormat="1" ht="10.5" outlineLevel="3" x14ac:dyDescent="0.25">
      <c r="F2505" s="48"/>
      <c r="G2505" s="49"/>
      <c r="H2505" s="50" t="str">
        <f>IF(AND(H2504&lt;&gt;"Výkaz výměr:",I2504=""),"Výkaz výměr:","")</f>
        <v>Výkaz výměr:</v>
      </c>
      <c r="I2505" s="51" t="s">
        <v>437</v>
      </c>
      <c r="J2505" s="52"/>
      <c r="K2505" s="53"/>
      <c r="L2505" s="54"/>
      <c r="M2505" s="55"/>
      <c r="N2505" s="56"/>
      <c r="O2505" s="57"/>
      <c r="P2505" s="58"/>
      <c r="Q2505" s="56"/>
      <c r="R2505" s="56"/>
      <c r="S2505" s="56"/>
      <c r="T2505" s="59" t="s">
        <v>3</v>
      </c>
      <c r="U2505" s="56"/>
      <c r="V2505" s="56"/>
      <c r="W2505" s="60"/>
    </row>
    <row r="2506" spans="6:25" s="47" customFormat="1" ht="10.5" outlineLevel="3" x14ac:dyDescent="0.25">
      <c r="F2506" s="48"/>
      <c r="G2506" s="49"/>
      <c r="H2506" s="50" t="str">
        <f>IF(AND(H2505&lt;&gt;"Výkaz výměr:",I2505=""),"Výkaz výměr:","")</f>
        <v/>
      </c>
      <c r="I2506" s="51" t="s">
        <v>792</v>
      </c>
      <c r="J2506" s="52"/>
      <c r="K2506" s="53"/>
      <c r="L2506" s="54"/>
      <c r="M2506" s="55">
        <v>53.25</v>
      </c>
      <c r="N2506" s="56"/>
      <c r="O2506" s="57"/>
      <c r="P2506" s="58"/>
      <c r="Q2506" s="56"/>
      <c r="R2506" s="56"/>
      <c r="S2506" s="56"/>
      <c r="T2506" s="59" t="s">
        <v>3</v>
      </c>
      <c r="U2506" s="56"/>
      <c r="V2506" s="56"/>
      <c r="W2506" s="60"/>
    </row>
    <row r="2507" spans="6:25" s="38" customFormat="1" ht="12" outlineLevel="2" x14ac:dyDescent="0.3">
      <c r="F2507" s="30">
        <v>379</v>
      </c>
      <c r="G2507" s="31" t="s">
        <v>0</v>
      </c>
      <c r="H2507" s="32" t="s">
        <v>269</v>
      </c>
      <c r="I2507" s="33" t="s">
        <v>1140</v>
      </c>
      <c r="J2507" s="31" t="s">
        <v>13</v>
      </c>
      <c r="K2507" s="34">
        <v>213</v>
      </c>
      <c r="L2507" s="35">
        <v>0</v>
      </c>
      <c r="M2507" s="34">
        <v>213</v>
      </c>
      <c r="N2507" s="36">
        <v>28.8</v>
      </c>
      <c r="O2507" s="37">
        <f>M2507*N2507</f>
        <v>6134.4000000000005</v>
      </c>
      <c r="P2507" s="37">
        <v>1.2999999999999999E-4</v>
      </c>
      <c r="Q2507" s="37">
        <f>M2507*P2507</f>
        <v>2.7689999999999996E-2</v>
      </c>
      <c r="R2507" s="37"/>
      <c r="S2507" s="37">
        <f>M2507*R2507</f>
        <v>0</v>
      </c>
      <c r="T2507" s="37">
        <v>21</v>
      </c>
      <c r="U2507" s="37">
        <f>O2507*T2507/100</f>
        <v>1288.2240000000002</v>
      </c>
      <c r="V2507" s="37">
        <f>U2507+O2507</f>
        <v>7422.6240000000007</v>
      </c>
      <c r="W2507" s="37" t="s">
        <v>1386</v>
      </c>
      <c r="X2507" s="37"/>
      <c r="Y2507" s="37">
        <v>1</v>
      </c>
    </row>
    <row r="2508" spans="6:25" s="38" customFormat="1" ht="12" outlineLevel="2" x14ac:dyDescent="0.3">
      <c r="F2508" s="39"/>
      <c r="G2508" s="40"/>
      <c r="H2508" s="191" t="s">
        <v>230</v>
      </c>
      <c r="I2508" s="203"/>
      <c r="J2508" s="203"/>
      <c r="K2508" s="203"/>
      <c r="L2508" s="203"/>
      <c r="M2508" s="203"/>
      <c r="N2508" s="203"/>
      <c r="O2508" s="203"/>
      <c r="P2508" s="42"/>
      <c r="Q2508" s="43"/>
      <c r="R2508" s="42"/>
      <c r="S2508" s="43"/>
      <c r="T2508" s="44"/>
      <c r="U2508" s="44"/>
      <c r="V2508" s="44"/>
      <c r="W2508" s="45"/>
    </row>
    <row r="2509" spans="6:25" s="38" customFormat="1" ht="6" customHeight="1" outlineLevel="2" x14ac:dyDescent="0.3">
      <c r="F2509" s="39"/>
      <c r="G2509" s="40"/>
      <c r="H2509" s="41"/>
      <c r="I2509" s="46"/>
      <c r="J2509" s="46"/>
      <c r="K2509" s="46"/>
      <c r="L2509" s="46"/>
      <c r="M2509" s="46"/>
      <c r="N2509" s="46"/>
      <c r="O2509" s="46"/>
      <c r="P2509" s="42"/>
      <c r="Q2509" s="43"/>
      <c r="R2509" s="42"/>
      <c r="S2509" s="43"/>
      <c r="T2509" s="44"/>
      <c r="U2509" s="44"/>
      <c r="V2509" s="44"/>
      <c r="W2509" s="45"/>
    </row>
    <row r="2510" spans="6:25" s="47" customFormat="1" ht="10.5" outlineLevel="3" x14ac:dyDescent="0.25">
      <c r="F2510" s="48"/>
      <c r="G2510" s="49"/>
      <c r="H2510" s="50" t="str">
        <f>IF(AND(H2509&lt;&gt;"Výkaz výměr:",I2509=""),"Výkaz výměr:","")</f>
        <v>Výkaz výměr:</v>
      </c>
      <c r="I2510" s="51" t="s">
        <v>343</v>
      </c>
      <c r="J2510" s="52"/>
      <c r="K2510" s="53"/>
      <c r="L2510" s="54"/>
      <c r="M2510" s="55"/>
      <c r="N2510" s="56"/>
      <c r="O2510" s="57"/>
      <c r="P2510" s="58"/>
      <c r="Q2510" s="56"/>
      <c r="R2510" s="56"/>
      <c r="S2510" s="56"/>
      <c r="T2510" s="59" t="s">
        <v>3</v>
      </c>
      <c r="U2510" s="56"/>
      <c r="V2510" s="56"/>
      <c r="W2510" s="60"/>
    </row>
    <row r="2511" spans="6:25" s="47" customFormat="1" ht="10.5" outlineLevel="3" x14ac:dyDescent="0.25">
      <c r="F2511" s="48"/>
      <c r="G2511" s="49"/>
      <c r="H2511" s="50" t="str">
        <f>IF(AND(H2510&lt;&gt;"Výkaz výměr:",I2510=""),"Výkaz výměr:","")</f>
        <v/>
      </c>
      <c r="I2511" s="51" t="s">
        <v>638</v>
      </c>
      <c r="J2511" s="52"/>
      <c r="K2511" s="53"/>
      <c r="L2511" s="54"/>
      <c r="M2511" s="55">
        <v>213</v>
      </c>
      <c r="N2511" s="56"/>
      <c r="O2511" s="57"/>
      <c r="P2511" s="58"/>
      <c r="Q2511" s="56"/>
      <c r="R2511" s="56"/>
      <c r="S2511" s="56"/>
      <c r="T2511" s="59" t="s">
        <v>3</v>
      </c>
      <c r="U2511" s="56"/>
      <c r="V2511" s="56"/>
      <c r="W2511" s="60"/>
    </row>
    <row r="2512" spans="6:25" s="38" customFormat="1" ht="12" outlineLevel="2" x14ac:dyDescent="0.3">
      <c r="F2512" s="30">
        <v>380</v>
      </c>
      <c r="G2512" s="31" t="s">
        <v>0</v>
      </c>
      <c r="H2512" s="32" t="s">
        <v>279</v>
      </c>
      <c r="I2512" s="33" t="s">
        <v>1019</v>
      </c>
      <c r="J2512" s="31" t="s">
        <v>13</v>
      </c>
      <c r="K2512" s="34">
        <v>54</v>
      </c>
      <c r="L2512" s="35">
        <v>0</v>
      </c>
      <c r="M2512" s="34">
        <v>54</v>
      </c>
      <c r="N2512" s="36">
        <v>21</v>
      </c>
      <c r="O2512" s="37">
        <f>M2512*N2512</f>
        <v>1134</v>
      </c>
      <c r="P2512" s="37">
        <v>0</v>
      </c>
      <c r="Q2512" s="37">
        <f>M2512*P2512</f>
        <v>0</v>
      </c>
      <c r="R2512" s="37"/>
      <c r="S2512" s="37">
        <f>M2512*R2512</f>
        <v>0</v>
      </c>
      <c r="T2512" s="37">
        <v>21</v>
      </c>
      <c r="U2512" s="37">
        <f>O2512*T2512/100</f>
        <v>238.14</v>
      </c>
      <c r="V2512" s="37">
        <f>U2512+O2512</f>
        <v>1372.1399999999999</v>
      </c>
      <c r="W2512" s="37"/>
      <c r="X2512" s="37"/>
      <c r="Y2512" s="37">
        <v>1</v>
      </c>
    </row>
    <row r="2513" spans="6:25" s="38" customFormat="1" ht="12" outlineLevel="2" x14ac:dyDescent="0.3">
      <c r="F2513" s="39"/>
      <c r="G2513" s="40"/>
      <c r="H2513" s="191" t="s">
        <v>230</v>
      </c>
      <c r="I2513" s="203"/>
      <c r="J2513" s="203"/>
      <c r="K2513" s="203"/>
      <c r="L2513" s="203"/>
      <c r="M2513" s="203"/>
      <c r="N2513" s="203"/>
      <c r="O2513" s="203"/>
      <c r="P2513" s="42"/>
      <c r="Q2513" s="43"/>
      <c r="R2513" s="42"/>
      <c r="S2513" s="43"/>
      <c r="T2513" s="44"/>
      <c r="U2513" s="44"/>
      <c r="V2513" s="44"/>
      <c r="W2513" s="45"/>
    </row>
    <row r="2514" spans="6:25" s="38" customFormat="1" ht="6" customHeight="1" outlineLevel="2" x14ac:dyDescent="0.3">
      <c r="F2514" s="39"/>
      <c r="G2514" s="40"/>
      <c r="H2514" s="41"/>
      <c r="I2514" s="46"/>
      <c r="J2514" s="46"/>
      <c r="K2514" s="46"/>
      <c r="L2514" s="46"/>
      <c r="M2514" s="46"/>
      <c r="N2514" s="46"/>
      <c r="O2514" s="46"/>
      <c r="P2514" s="42"/>
      <c r="Q2514" s="43"/>
      <c r="R2514" s="42"/>
      <c r="S2514" s="43"/>
      <c r="T2514" s="44"/>
      <c r="U2514" s="44"/>
      <c r="V2514" s="44"/>
      <c r="W2514" s="45"/>
    </row>
    <row r="2515" spans="6:25" s="47" customFormat="1" ht="10.5" outlineLevel="3" x14ac:dyDescent="0.25">
      <c r="F2515" s="48"/>
      <c r="G2515" s="49"/>
      <c r="H2515" s="50" t="str">
        <f>IF(AND(H2514&lt;&gt;"Výkaz výměr:",I2514=""),"Výkaz výměr:","")</f>
        <v>Výkaz výměr:</v>
      </c>
      <c r="I2515" s="51" t="s">
        <v>53</v>
      </c>
      <c r="J2515" s="52"/>
      <c r="K2515" s="53"/>
      <c r="L2515" s="54"/>
      <c r="M2515" s="55"/>
      <c r="N2515" s="56"/>
      <c r="O2515" s="57"/>
      <c r="P2515" s="58"/>
      <c r="Q2515" s="56"/>
      <c r="R2515" s="56"/>
      <c r="S2515" s="56"/>
      <c r="T2515" s="59" t="s">
        <v>3</v>
      </c>
      <c r="U2515" s="56"/>
      <c r="V2515" s="56"/>
      <c r="W2515" s="60"/>
    </row>
    <row r="2516" spans="6:25" s="47" customFormat="1" ht="10.5" outlineLevel="3" x14ac:dyDescent="0.25">
      <c r="F2516" s="48"/>
      <c r="G2516" s="49"/>
      <c r="H2516" s="50" t="str">
        <f>IF(AND(H2515&lt;&gt;"Výkaz výměr:",I2515=""),"Výkaz výměr:","")</f>
        <v/>
      </c>
      <c r="I2516" s="51" t="s">
        <v>596</v>
      </c>
      <c r="J2516" s="52"/>
      <c r="K2516" s="53"/>
      <c r="L2516" s="54"/>
      <c r="M2516" s="55">
        <v>54</v>
      </c>
      <c r="N2516" s="56"/>
      <c r="O2516" s="57"/>
      <c r="P2516" s="58"/>
      <c r="Q2516" s="56"/>
      <c r="R2516" s="56"/>
      <c r="S2516" s="56"/>
      <c r="T2516" s="59" t="s">
        <v>3</v>
      </c>
      <c r="U2516" s="56"/>
      <c r="V2516" s="56"/>
      <c r="W2516" s="60"/>
    </row>
    <row r="2517" spans="6:25" s="38" customFormat="1" ht="24" outlineLevel="2" x14ac:dyDescent="0.3">
      <c r="F2517" s="30">
        <v>381</v>
      </c>
      <c r="G2517" s="31" t="s">
        <v>0</v>
      </c>
      <c r="H2517" s="32" t="s">
        <v>274</v>
      </c>
      <c r="I2517" s="33" t="s">
        <v>1375</v>
      </c>
      <c r="J2517" s="31" t="s">
        <v>13</v>
      </c>
      <c r="K2517" s="34">
        <v>213</v>
      </c>
      <c r="L2517" s="35">
        <v>0</v>
      </c>
      <c r="M2517" s="34">
        <v>213</v>
      </c>
      <c r="N2517" s="36">
        <v>99</v>
      </c>
      <c r="O2517" s="37">
        <f>M2517*N2517</f>
        <v>21087</v>
      </c>
      <c r="P2517" s="37">
        <v>3.0000000000000001E-5</v>
      </c>
      <c r="Q2517" s="37">
        <f>M2517*P2517</f>
        <v>6.3899999999999998E-3</v>
      </c>
      <c r="R2517" s="37"/>
      <c r="S2517" s="37">
        <f>M2517*R2517</f>
        <v>0</v>
      </c>
      <c r="T2517" s="37">
        <v>21</v>
      </c>
      <c r="U2517" s="37">
        <f>O2517*T2517/100</f>
        <v>4428.2700000000004</v>
      </c>
      <c r="V2517" s="37">
        <f>U2517+O2517</f>
        <v>25515.27</v>
      </c>
      <c r="W2517" s="37"/>
      <c r="X2517" s="37"/>
      <c r="Y2517" s="37">
        <v>1</v>
      </c>
    </row>
    <row r="2518" spans="6:25" s="38" customFormat="1" ht="12" outlineLevel="2" x14ac:dyDescent="0.3">
      <c r="F2518" s="39"/>
      <c r="G2518" s="40"/>
      <c r="H2518" s="191" t="s">
        <v>230</v>
      </c>
      <c r="I2518" s="203"/>
      <c r="J2518" s="203"/>
      <c r="K2518" s="203"/>
      <c r="L2518" s="203"/>
      <c r="M2518" s="203"/>
      <c r="N2518" s="203"/>
      <c r="O2518" s="203"/>
      <c r="P2518" s="42"/>
      <c r="Q2518" s="43"/>
      <c r="R2518" s="42"/>
      <c r="S2518" s="43"/>
      <c r="T2518" s="44"/>
      <c r="U2518" s="44"/>
      <c r="V2518" s="44"/>
      <c r="W2518" s="45"/>
    </row>
    <row r="2519" spans="6:25" s="38" customFormat="1" ht="6" customHeight="1" outlineLevel="2" x14ac:dyDescent="0.3">
      <c r="F2519" s="39"/>
      <c r="G2519" s="40"/>
      <c r="H2519" s="41"/>
      <c r="I2519" s="46"/>
      <c r="J2519" s="46"/>
      <c r="K2519" s="46"/>
      <c r="L2519" s="46"/>
      <c r="M2519" s="46"/>
      <c r="N2519" s="46"/>
      <c r="O2519" s="46"/>
      <c r="P2519" s="42"/>
      <c r="Q2519" s="43"/>
      <c r="R2519" s="42"/>
      <c r="S2519" s="43"/>
      <c r="T2519" s="44"/>
      <c r="U2519" s="44"/>
      <c r="V2519" s="44"/>
      <c r="W2519" s="45"/>
    </row>
    <row r="2520" spans="6:25" s="47" customFormat="1" ht="10.5" outlineLevel="3" x14ac:dyDescent="0.25">
      <c r="F2520" s="48"/>
      <c r="G2520" s="49"/>
      <c r="H2520" s="50" t="str">
        <f>IF(AND(H2519&lt;&gt;"Výkaz výměr:",I2519=""),"Výkaz výměr:","")</f>
        <v>Výkaz výměr:</v>
      </c>
      <c r="I2520" s="51" t="s">
        <v>433</v>
      </c>
      <c r="J2520" s="52"/>
      <c r="K2520" s="53"/>
      <c r="L2520" s="54"/>
      <c r="M2520" s="55"/>
      <c r="N2520" s="56"/>
      <c r="O2520" s="57"/>
      <c r="P2520" s="58"/>
      <c r="Q2520" s="56"/>
      <c r="R2520" s="56"/>
      <c r="S2520" s="56"/>
      <c r="T2520" s="59" t="s">
        <v>3</v>
      </c>
      <c r="U2520" s="56"/>
      <c r="V2520" s="56"/>
      <c r="W2520" s="60"/>
    </row>
    <row r="2521" spans="6:25" s="47" customFormat="1" ht="10.5" outlineLevel="3" x14ac:dyDescent="0.25">
      <c r="F2521" s="48"/>
      <c r="G2521" s="49"/>
      <c r="H2521" s="50" t="str">
        <f>IF(AND(H2520&lt;&gt;"Výkaz výměr:",I2520=""),"Výkaz výměr:","")</f>
        <v/>
      </c>
      <c r="I2521" s="51" t="s">
        <v>510</v>
      </c>
      <c r="J2521" s="52"/>
      <c r="K2521" s="53"/>
      <c r="L2521" s="54"/>
      <c r="M2521" s="55"/>
      <c r="N2521" s="56"/>
      <c r="O2521" s="57"/>
      <c r="P2521" s="58"/>
      <c r="Q2521" s="56"/>
      <c r="R2521" s="56"/>
      <c r="S2521" s="56"/>
      <c r="T2521" s="59" t="s">
        <v>3</v>
      </c>
      <c r="U2521" s="56"/>
      <c r="V2521" s="56"/>
      <c r="W2521" s="60"/>
    </row>
    <row r="2522" spans="6:25" s="47" customFormat="1" ht="10.5" outlineLevel="3" x14ac:dyDescent="0.25">
      <c r="F2522" s="48"/>
      <c r="G2522" s="49"/>
      <c r="H2522" s="50" t="str">
        <f>IF(AND(H2521&lt;&gt;"Výkaz výměr:",I2521=""),"Výkaz výměr:","")</f>
        <v/>
      </c>
      <c r="I2522" s="51" t="s">
        <v>638</v>
      </c>
      <c r="J2522" s="52"/>
      <c r="K2522" s="53"/>
      <c r="L2522" s="54"/>
      <c r="M2522" s="55">
        <v>213</v>
      </c>
      <c r="N2522" s="56"/>
      <c r="O2522" s="57"/>
      <c r="P2522" s="58"/>
      <c r="Q2522" s="56"/>
      <c r="R2522" s="56"/>
      <c r="S2522" s="56"/>
      <c r="T2522" s="59" t="s">
        <v>3</v>
      </c>
      <c r="U2522" s="56"/>
      <c r="V2522" s="56"/>
      <c r="W2522" s="60"/>
    </row>
    <row r="2523" spans="6:25" s="38" customFormat="1" ht="12" outlineLevel="2" x14ac:dyDescent="0.3">
      <c r="F2523" s="30">
        <v>382</v>
      </c>
      <c r="G2523" s="31" t="s">
        <v>0</v>
      </c>
      <c r="H2523" s="32" t="s">
        <v>271</v>
      </c>
      <c r="I2523" s="33" t="s">
        <v>1191</v>
      </c>
      <c r="J2523" s="31" t="s">
        <v>13</v>
      </c>
      <c r="K2523" s="34">
        <v>159</v>
      </c>
      <c r="L2523" s="35">
        <v>0</v>
      </c>
      <c r="M2523" s="34">
        <v>159</v>
      </c>
      <c r="N2523" s="36">
        <v>62.5</v>
      </c>
      <c r="O2523" s="37">
        <f>M2523*N2523</f>
        <v>9937.5</v>
      </c>
      <c r="P2523" s="37">
        <v>0</v>
      </c>
      <c r="Q2523" s="37">
        <f>M2523*P2523</f>
        <v>0</v>
      </c>
      <c r="R2523" s="37"/>
      <c r="S2523" s="37">
        <f>M2523*R2523</f>
        <v>0</v>
      </c>
      <c r="T2523" s="37">
        <v>21</v>
      </c>
      <c r="U2523" s="37">
        <f>O2523*T2523/100</f>
        <v>2086.875</v>
      </c>
      <c r="V2523" s="37">
        <f>U2523+O2523</f>
        <v>12024.375</v>
      </c>
      <c r="W2523" s="37"/>
      <c r="X2523" s="37"/>
      <c r="Y2523" s="37">
        <v>1</v>
      </c>
    </row>
    <row r="2524" spans="6:25" s="38" customFormat="1" ht="12" outlineLevel="2" x14ac:dyDescent="0.3">
      <c r="F2524" s="39"/>
      <c r="G2524" s="40"/>
      <c r="H2524" s="191" t="s">
        <v>230</v>
      </c>
      <c r="I2524" s="203"/>
      <c r="J2524" s="203"/>
      <c r="K2524" s="203"/>
      <c r="L2524" s="203"/>
      <c r="M2524" s="203"/>
      <c r="N2524" s="203"/>
      <c r="O2524" s="203"/>
      <c r="P2524" s="42"/>
      <c r="Q2524" s="43"/>
      <c r="R2524" s="42"/>
      <c r="S2524" s="43"/>
      <c r="T2524" s="44"/>
      <c r="U2524" s="44"/>
      <c r="V2524" s="44"/>
      <c r="W2524" s="45"/>
    </row>
    <row r="2525" spans="6:25" s="38" customFormat="1" ht="6" customHeight="1" outlineLevel="2" x14ac:dyDescent="0.3">
      <c r="F2525" s="39"/>
      <c r="G2525" s="40"/>
      <c r="H2525" s="41"/>
      <c r="I2525" s="46"/>
      <c r="J2525" s="46"/>
      <c r="K2525" s="46"/>
      <c r="L2525" s="46"/>
      <c r="M2525" s="46"/>
      <c r="N2525" s="46"/>
      <c r="O2525" s="46"/>
      <c r="P2525" s="42"/>
      <c r="Q2525" s="43"/>
      <c r="R2525" s="42"/>
      <c r="S2525" s="43"/>
      <c r="T2525" s="44"/>
      <c r="U2525" s="44"/>
      <c r="V2525" s="44"/>
      <c r="W2525" s="45"/>
    </row>
    <row r="2526" spans="6:25" s="47" customFormat="1" ht="10.5" outlineLevel="3" x14ac:dyDescent="0.25">
      <c r="F2526" s="48"/>
      <c r="G2526" s="49"/>
      <c r="H2526" s="50" t="str">
        <f>IF(AND(H2525&lt;&gt;"Výkaz výměr:",I2525=""),"Výkaz výměr:","")</f>
        <v>Výkaz výměr:</v>
      </c>
      <c r="I2526" s="51" t="s">
        <v>80</v>
      </c>
      <c r="J2526" s="52"/>
      <c r="K2526" s="53"/>
      <c r="L2526" s="54"/>
      <c r="M2526" s="55"/>
      <c r="N2526" s="56"/>
      <c r="O2526" s="57"/>
      <c r="P2526" s="58"/>
      <c r="Q2526" s="56"/>
      <c r="R2526" s="56"/>
      <c r="S2526" s="56"/>
      <c r="T2526" s="59" t="s">
        <v>3</v>
      </c>
      <c r="U2526" s="56"/>
      <c r="V2526" s="56"/>
      <c r="W2526" s="60"/>
    </row>
    <row r="2527" spans="6:25" s="47" customFormat="1" ht="10.5" outlineLevel="3" x14ac:dyDescent="0.25">
      <c r="F2527" s="48"/>
      <c r="G2527" s="49"/>
      <c r="H2527" s="50" t="str">
        <f>IF(AND(H2526&lt;&gt;"Výkaz výměr:",I2526=""),"Výkaz výměr:","")</f>
        <v/>
      </c>
      <c r="I2527" s="51" t="s">
        <v>632</v>
      </c>
      <c r="J2527" s="52"/>
      <c r="K2527" s="53"/>
      <c r="L2527" s="54"/>
      <c r="M2527" s="55">
        <v>159</v>
      </c>
      <c r="N2527" s="56"/>
      <c r="O2527" s="57"/>
      <c r="P2527" s="58"/>
      <c r="Q2527" s="56"/>
      <c r="R2527" s="56"/>
      <c r="S2527" s="56"/>
      <c r="T2527" s="59" t="s">
        <v>3</v>
      </c>
      <c r="U2527" s="56"/>
      <c r="V2527" s="56"/>
      <c r="W2527" s="60"/>
    </row>
    <row r="2528" spans="6:25" s="38" customFormat="1" ht="12" outlineLevel="2" x14ac:dyDescent="0.3">
      <c r="F2528" s="30">
        <v>383</v>
      </c>
      <c r="G2528" s="31" t="s">
        <v>0</v>
      </c>
      <c r="H2528" s="32" t="s">
        <v>280</v>
      </c>
      <c r="I2528" s="33" t="s">
        <v>677</v>
      </c>
      <c r="J2528" s="31" t="s">
        <v>13</v>
      </c>
      <c r="K2528" s="34">
        <v>159</v>
      </c>
      <c r="L2528" s="35">
        <v>0</v>
      </c>
      <c r="M2528" s="34">
        <v>159</v>
      </c>
      <c r="N2528" s="36">
        <v>29.1</v>
      </c>
      <c r="O2528" s="37">
        <f>M2528*N2528</f>
        <v>4626.9000000000005</v>
      </c>
      <c r="P2528" s="37">
        <v>0</v>
      </c>
      <c r="Q2528" s="37">
        <f>M2528*P2528</f>
        <v>0</v>
      </c>
      <c r="R2528" s="37"/>
      <c r="S2528" s="37">
        <f>M2528*R2528</f>
        <v>0</v>
      </c>
      <c r="T2528" s="37">
        <v>21</v>
      </c>
      <c r="U2528" s="37">
        <f>O2528*T2528/100</f>
        <v>971.64900000000011</v>
      </c>
      <c r="V2528" s="37">
        <f>U2528+O2528</f>
        <v>5598.5490000000009</v>
      </c>
      <c r="W2528" s="37"/>
      <c r="X2528" s="37"/>
      <c r="Y2528" s="37">
        <v>1</v>
      </c>
    </row>
    <row r="2529" spans="6:25" s="38" customFormat="1" ht="12" outlineLevel="2" x14ac:dyDescent="0.3">
      <c r="F2529" s="39"/>
      <c r="G2529" s="40"/>
      <c r="H2529" s="191" t="s">
        <v>230</v>
      </c>
      <c r="I2529" s="203"/>
      <c r="J2529" s="203"/>
      <c r="K2529" s="203"/>
      <c r="L2529" s="203"/>
      <c r="M2529" s="203"/>
      <c r="N2529" s="203"/>
      <c r="O2529" s="203"/>
      <c r="P2529" s="42"/>
      <c r="Q2529" s="43"/>
      <c r="R2529" s="42"/>
      <c r="S2529" s="43"/>
      <c r="T2529" s="44"/>
      <c r="U2529" s="44"/>
      <c r="V2529" s="44"/>
      <c r="W2529" s="45"/>
    </row>
    <row r="2530" spans="6:25" s="38" customFormat="1" ht="6" customHeight="1" outlineLevel="2" x14ac:dyDescent="0.3">
      <c r="F2530" s="39"/>
      <c r="G2530" s="40"/>
      <c r="H2530" s="41"/>
      <c r="I2530" s="46"/>
      <c r="J2530" s="46"/>
      <c r="K2530" s="46"/>
      <c r="L2530" s="46"/>
      <c r="M2530" s="46"/>
      <c r="N2530" s="46"/>
      <c r="O2530" s="46"/>
      <c r="P2530" s="42"/>
      <c r="Q2530" s="43"/>
      <c r="R2530" s="42"/>
      <c r="S2530" s="43"/>
      <c r="T2530" s="44"/>
      <c r="U2530" s="44"/>
      <c r="V2530" s="44"/>
      <c r="W2530" s="45"/>
    </row>
    <row r="2531" spans="6:25" s="47" customFormat="1" ht="10.5" outlineLevel="3" x14ac:dyDescent="0.25">
      <c r="F2531" s="48"/>
      <c r="G2531" s="49"/>
      <c r="H2531" s="50" t="str">
        <f>IF(AND(H2530&lt;&gt;"Výkaz výměr:",I2530=""),"Výkaz výměr:","")</f>
        <v>Výkaz výměr:</v>
      </c>
      <c r="I2531" s="51" t="s">
        <v>80</v>
      </c>
      <c r="J2531" s="52"/>
      <c r="K2531" s="53"/>
      <c r="L2531" s="54"/>
      <c r="M2531" s="55"/>
      <c r="N2531" s="56"/>
      <c r="O2531" s="57"/>
      <c r="P2531" s="58"/>
      <c r="Q2531" s="56"/>
      <c r="R2531" s="56"/>
      <c r="S2531" s="56"/>
      <c r="T2531" s="59" t="s">
        <v>3</v>
      </c>
      <c r="U2531" s="56"/>
      <c r="V2531" s="56"/>
      <c r="W2531" s="60"/>
    </row>
    <row r="2532" spans="6:25" s="47" customFormat="1" ht="10.5" outlineLevel="3" x14ac:dyDescent="0.25">
      <c r="F2532" s="48"/>
      <c r="G2532" s="49"/>
      <c r="H2532" s="50" t="str">
        <f>IF(AND(H2531&lt;&gt;"Výkaz výměr:",I2531=""),"Výkaz výměr:","")</f>
        <v/>
      </c>
      <c r="I2532" s="51" t="s">
        <v>632</v>
      </c>
      <c r="J2532" s="52"/>
      <c r="K2532" s="53"/>
      <c r="L2532" s="54"/>
      <c r="M2532" s="55">
        <v>159</v>
      </c>
      <c r="N2532" s="56"/>
      <c r="O2532" s="57"/>
      <c r="P2532" s="58"/>
      <c r="Q2532" s="56"/>
      <c r="R2532" s="56"/>
      <c r="S2532" s="56"/>
      <c r="T2532" s="59" t="s">
        <v>3</v>
      </c>
      <c r="U2532" s="56"/>
      <c r="V2532" s="56"/>
      <c r="W2532" s="60"/>
    </row>
    <row r="2533" spans="6:25" s="3" customFormat="1" ht="12.75" customHeight="1" outlineLevel="2" x14ac:dyDescent="0.25">
      <c r="F2533" s="9"/>
      <c r="G2533" s="10"/>
      <c r="H2533" s="10"/>
      <c r="I2533" s="11"/>
      <c r="J2533" s="10"/>
      <c r="K2533" s="12"/>
      <c r="L2533" s="13"/>
      <c r="M2533" s="12"/>
      <c r="N2533" s="13"/>
      <c r="O2533" s="14"/>
      <c r="P2533" s="15"/>
      <c r="Q2533" s="13"/>
      <c r="R2533" s="13"/>
      <c r="S2533" s="13"/>
      <c r="T2533" s="16" t="s">
        <v>3</v>
      </c>
      <c r="U2533" s="13"/>
      <c r="V2533" s="13"/>
      <c r="W2533" s="13"/>
    </row>
    <row r="2534" spans="6:25" s="69" customFormat="1" ht="16.5" customHeight="1" outlineLevel="1" x14ac:dyDescent="0.3">
      <c r="F2534" s="70"/>
      <c r="G2534" s="71"/>
      <c r="H2534" s="72"/>
      <c r="I2534" s="72" t="s">
        <v>1278</v>
      </c>
      <c r="J2534" s="71"/>
      <c r="K2534" s="73"/>
      <c r="L2534" s="74"/>
      <c r="M2534" s="73"/>
      <c r="N2534" s="74"/>
      <c r="O2534" s="75">
        <f>SUBTOTAL(9,O2535:O2546)</f>
        <v>19567.25</v>
      </c>
      <c r="P2534" s="76"/>
      <c r="Q2534" s="75">
        <f>SUBTOTAL(9,Q2535:Q2546)</f>
        <v>0</v>
      </c>
      <c r="R2534" s="74"/>
      <c r="S2534" s="75">
        <f>SUBTOTAL(9,S2535:S2546)</f>
        <v>0</v>
      </c>
      <c r="T2534" s="77"/>
      <c r="U2534" s="75">
        <f>SUBTOTAL(9,U2535:U2546)</f>
        <v>4109.1225000000004</v>
      </c>
      <c r="V2534" s="75">
        <f>SUBTOTAL(9,V2535:V2546)</f>
        <v>23676.372500000001</v>
      </c>
      <c r="W2534" s="78"/>
      <c r="Y2534" s="75">
        <f>SUBTOTAL(9,Y2535:Y2546)</f>
        <v>1</v>
      </c>
    </row>
    <row r="2535" spans="6:25" s="38" customFormat="1" ht="12" outlineLevel="2" x14ac:dyDescent="0.3">
      <c r="F2535" s="30">
        <v>384</v>
      </c>
      <c r="G2535" s="31" t="s">
        <v>0</v>
      </c>
      <c r="H2535" s="32" t="s">
        <v>283</v>
      </c>
      <c r="I2535" s="33" t="s">
        <v>542</v>
      </c>
      <c r="J2535" s="31" t="s">
        <v>9</v>
      </c>
      <c r="K2535" s="34">
        <v>47.725000000000001</v>
      </c>
      <c r="L2535" s="35">
        <v>0</v>
      </c>
      <c r="M2535" s="34">
        <v>47.725000000000001</v>
      </c>
      <c r="N2535" s="36">
        <v>410</v>
      </c>
      <c r="O2535" s="37">
        <f>M2535*N2535</f>
        <v>19567.25</v>
      </c>
      <c r="P2535" s="37">
        <v>0</v>
      </c>
      <c r="Q2535" s="37">
        <f>M2535*P2535</f>
        <v>0</v>
      </c>
      <c r="R2535" s="37"/>
      <c r="S2535" s="37">
        <f>M2535*R2535</f>
        <v>0</v>
      </c>
      <c r="T2535" s="37">
        <v>21</v>
      </c>
      <c r="U2535" s="37">
        <f>O2535*T2535/100</f>
        <v>4109.1225000000004</v>
      </c>
      <c r="V2535" s="37">
        <f>U2535+O2535</f>
        <v>23676.372500000001</v>
      </c>
      <c r="W2535" s="37"/>
      <c r="X2535" s="37"/>
      <c r="Y2535" s="37">
        <v>1</v>
      </c>
    </row>
    <row r="2536" spans="6:25" s="38" customFormat="1" ht="12" outlineLevel="2" x14ac:dyDescent="0.3">
      <c r="F2536" s="39"/>
      <c r="G2536" s="40"/>
      <c r="H2536" s="191" t="s">
        <v>230</v>
      </c>
      <c r="I2536" s="203"/>
      <c r="J2536" s="203"/>
      <c r="K2536" s="203"/>
      <c r="L2536" s="203"/>
      <c r="M2536" s="203"/>
      <c r="N2536" s="203"/>
      <c r="O2536" s="203"/>
      <c r="P2536" s="42"/>
      <c r="Q2536" s="43"/>
      <c r="R2536" s="42"/>
      <c r="S2536" s="43"/>
      <c r="T2536" s="44"/>
      <c r="U2536" s="44"/>
      <c r="V2536" s="44"/>
      <c r="W2536" s="45"/>
    </row>
    <row r="2537" spans="6:25" s="38" customFormat="1" ht="6" customHeight="1" outlineLevel="2" x14ac:dyDescent="0.3">
      <c r="F2537" s="39"/>
      <c r="G2537" s="40"/>
      <c r="H2537" s="41"/>
      <c r="I2537" s="46"/>
      <c r="J2537" s="46"/>
      <c r="K2537" s="46"/>
      <c r="L2537" s="46"/>
      <c r="M2537" s="46"/>
      <c r="N2537" s="46"/>
      <c r="O2537" s="46"/>
      <c r="P2537" s="42"/>
      <c r="Q2537" s="43"/>
      <c r="R2537" s="42"/>
      <c r="S2537" s="43"/>
      <c r="T2537" s="44"/>
      <c r="U2537" s="44"/>
      <c r="V2537" s="44"/>
      <c r="W2537" s="45"/>
    </row>
    <row r="2538" spans="6:25" s="47" customFormat="1" ht="10.5" outlineLevel="3" x14ac:dyDescent="0.25">
      <c r="F2538" s="48"/>
      <c r="G2538" s="49"/>
      <c r="H2538" s="50" t="str">
        <f t="shared" ref="H2538:H2545" si="44">IF(AND(H2537&lt;&gt;"Výkaz výměr:",I2537=""),"Výkaz výměr:","")</f>
        <v>Výkaz výměr:</v>
      </c>
      <c r="I2538" s="51" t="s">
        <v>930</v>
      </c>
      <c r="J2538" s="52"/>
      <c r="K2538" s="53"/>
      <c r="L2538" s="54"/>
      <c r="M2538" s="55"/>
      <c r="N2538" s="56"/>
      <c r="O2538" s="57"/>
      <c r="P2538" s="58"/>
      <c r="Q2538" s="56"/>
      <c r="R2538" s="56"/>
      <c r="S2538" s="56"/>
      <c r="T2538" s="59" t="s">
        <v>3</v>
      </c>
      <c r="U2538" s="56"/>
      <c r="V2538" s="56"/>
      <c r="W2538" s="60"/>
    </row>
    <row r="2539" spans="6:25" s="47" customFormat="1" ht="10.5" outlineLevel="3" x14ac:dyDescent="0.25">
      <c r="F2539" s="48"/>
      <c r="G2539" s="49"/>
      <c r="H2539" s="50" t="str">
        <f t="shared" si="44"/>
        <v/>
      </c>
      <c r="I2539" s="51" t="s">
        <v>438</v>
      </c>
      <c r="J2539" s="52"/>
      <c r="K2539" s="53"/>
      <c r="L2539" s="54"/>
      <c r="M2539" s="55"/>
      <c r="N2539" s="56"/>
      <c r="O2539" s="57"/>
      <c r="P2539" s="58"/>
      <c r="Q2539" s="56"/>
      <c r="R2539" s="56"/>
      <c r="S2539" s="56"/>
      <c r="T2539" s="59" t="s">
        <v>3</v>
      </c>
      <c r="U2539" s="56"/>
      <c r="V2539" s="56"/>
      <c r="W2539" s="60"/>
    </row>
    <row r="2540" spans="6:25" s="47" customFormat="1" ht="10.5" outlineLevel="3" x14ac:dyDescent="0.25">
      <c r="F2540" s="48"/>
      <c r="G2540" s="49"/>
      <c r="H2540" s="50" t="str">
        <f t="shared" si="44"/>
        <v/>
      </c>
      <c r="I2540" s="51" t="s">
        <v>431</v>
      </c>
      <c r="J2540" s="52"/>
      <c r="K2540" s="53"/>
      <c r="L2540" s="54"/>
      <c r="M2540" s="55"/>
      <c r="N2540" s="56"/>
      <c r="O2540" s="57"/>
      <c r="P2540" s="58"/>
      <c r="Q2540" s="56"/>
      <c r="R2540" s="56"/>
      <c r="S2540" s="56"/>
      <c r="T2540" s="59" t="s">
        <v>3</v>
      </c>
      <c r="U2540" s="56"/>
      <c r="V2540" s="56"/>
      <c r="W2540" s="60"/>
    </row>
    <row r="2541" spans="6:25" s="47" customFormat="1" ht="10.5" outlineLevel="3" x14ac:dyDescent="0.25">
      <c r="F2541" s="48"/>
      <c r="G2541" s="49"/>
      <c r="H2541" s="50" t="str">
        <f t="shared" si="44"/>
        <v/>
      </c>
      <c r="I2541" s="51" t="s">
        <v>527</v>
      </c>
      <c r="J2541" s="52"/>
      <c r="K2541" s="53"/>
      <c r="L2541" s="54"/>
      <c r="M2541" s="55"/>
      <c r="N2541" s="56"/>
      <c r="O2541" s="57"/>
      <c r="P2541" s="58"/>
      <c r="Q2541" s="56"/>
      <c r="R2541" s="56"/>
      <c r="S2541" s="56"/>
      <c r="T2541" s="59" t="s">
        <v>3</v>
      </c>
      <c r="U2541" s="56"/>
      <c r="V2541" s="56"/>
      <c r="W2541" s="60"/>
    </row>
    <row r="2542" spans="6:25" s="47" customFormat="1" ht="10.5" outlineLevel="3" x14ac:dyDescent="0.25">
      <c r="F2542" s="48"/>
      <c r="G2542" s="49"/>
      <c r="H2542" s="50" t="str">
        <f t="shared" si="44"/>
        <v/>
      </c>
      <c r="I2542" s="51" t="s">
        <v>681</v>
      </c>
      <c r="J2542" s="52"/>
      <c r="K2542" s="53"/>
      <c r="L2542" s="54"/>
      <c r="M2542" s="55"/>
      <c r="N2542" s="56"/>
      <c r="O2542" s="57"/>
      <c r="P2542" s="58"/>
      <c r="Q2542" s="56"/>
      <c r="R2542" s="56"/>
      <c r="S2542" s="56"/>
      <c r="T2542" s="59" t="s">
        <v>3</v>
      </c>
      <c r="U2542" s="56"/>
      <c r="V2542" s="56"/>
      <c r="W2542" s="60"/>
    </row>
    <row r="2543" spans="6:25" s="47" customFormat="1" ht="10.5" outlineLevel="3" x14ac:dyDescent="0.25">
      <c r="F2543" s="48"/>
      <c r="G2543" s="49"/>
      <c r="H2543" s="50" t="str">
        <f t="shared" si="44"/>
        <v/>
      </c>
      <c r="I2543" s="51" t="s">
        <v>1022</v>
      </c>
      <c r="J2543" s="52"/>
      <c r="K2543" s="53"/>
      <c r="L2543" s="54"/>
      <c r="M2543" s="55"/>
      <c r="N2543" s="56"/>
      <c r="O2543" s="57"/>
      <c r="P2543" s="58"/>
      <c r="Q2543" s="56"/>
      <c r="R2543" s="56"/>
      <c r="S2543" s="56"/>
      <c r="T2543" s="59" t="s">
        <v>3</v>
      </c>
      <c r="U2543" s="56"/>
      <c r="V2543" s="56"/>
      <c r="W2543" s="60"/>
    </row>
    <row r="2544" spans="6:25" s="47" customFormat="1" ht="10.5" outlineLevel="3" x14ac:dyDescent="0.25">
      <c r="F2544" s="48"/>
      <c r="G2544" s="49"/>
      <c r="H2544" s="50" t="str">
        <f t="shared" si="44"/>
        <v/>
      </c>
      <c r="I2544" s="51" t="s">
        <v>683</v>
      </c>
      <c r="J2544" s="52"/>
      <c r="K2544" s="53"/>
      <c r="L2544" s="54"/>
      <c r="M2544" s="55"/>
      <c r="N2544" s="56"/>
      <c r="O2544" s="57"/>
      <c r="P2544" s="58"/>
      <c r="Q2544" s="56"/>
      <c r="R2544" s="56"/>
      <c r="S2544" s="56"/>
      <c r="T2544" s="59" t="s">
        <v>3</v>
      </c>
      <c r="U2544" s="56"/>
      <c r="V2544" s="56"/>
      <c r="W2544" s="60"/>
    </row>
    <row r="2545" spans="6:25" s="47" customFormat="1" ht="10.5" outlineLevel="3" x14ac:dyDescent="0.25">
      <c r="F2545" s="48"/>
      <c r="G2545" s="49"/>
      <c r="H2545" s="50" t="str">
        <f t="shared" si="44"/>
        <v/>
      </c>
      <c r="I2545" s="51" t="s">
        <v>862</v>
      </c>
      <c r="J2545" s="52"/>
      <c r="K2545" s="53"/>
      <c r="L2545" s="54"/>
      <c r="M2545" s="55">
        <v>47.725000000000001</v>
      </c>
      <c r="N2545" s="56"/>
      <c r="O2545" s="57"/>
      <c r="P2545" s="58"/>
      <c r="Q2545" s="56"/>
      <c r="R2545" s="56"/>
      <c r="S2545" s="56"/>
      <c r="T2545" s="59" t="s">
        <v>3</v>
      </c>
      <c r="U2545" s="56"/>
      <c r="V2545" s="56"/>
      <c r="W2545" s="60"/>
    </row>
    <row r="2546" spans="6:25" s="3" customFormat="1" ht="12.75" customHeight="1" outlineLevel="2" x14ac:dyDescent="0.25">
      <c r="F2546" s="9"/>
      <c r="G2546" s="10"/>
      <c r="H2546" s="10"/>
      <c r="I2546" s="11"/>
      <c r="J2546" s="10"/>
      <c r="K2546" s="12"/>
      <c r="L2546" s="13"/>
      <c r="M2546" s="12"/>
      <c r="N2546" s="13"/>
      <c r="O2546" s="14"/>
      <c r="P2546" s="15"/>
      <c r="Q2546" s="13"/>
      <c r="R2546" s="13"/>
      <c r="S2546" s="13"/>
      <c r="T2546" s="16" t="s">
        <v>3</v>
      </c>
      <c r="U2546" s="13"/>
      <c r="V2546" s="13"/>
      <c r="W2546" s="13"/>
    </row>
    <row r="2547" spans="6:25" s="69" customFormat="1" ht="16.5" customHeight="1" outlineLevel="1" x14ac:dyDescent="0.3">
      <c r="F2547" s="70"/>
      <c r="G2547" s="71"/>
      <c r="H2547" s="72"/>
      <c r="I2547" s="72" t="s">
        <v>1030</v>
      </c>
      <c r="J2547" s="71"/>
      <c r="K2547" s="73"/>
      <c r="L2547" s="74"/>
      <c r="M2547" s="73"/>
      <c r="N2547" s="74"/>
      <c r="O2547" s="75">
        <f>SUBTOTAL(9,O2548:O2560)</f>
        <v>6764.01</v>
      </c>
      <c r="P2547" s="76"/>
      <c r="Q2547" s="75">
        <f>SUBTOTAL(9,Q2548:Q2560)</f>
        <v>4.5319999999999999E-2</v>
      </c>
      <c r="R2547" s="74"/>
      <c r="S2547" s="75">
        <f>SUBTOTAL(9,S2548:S2560)</f>
        <v>0</v>
      </c>
      <c r="T2547" s="77"/>
      <c r="U2547" s="75">
        <f>SUBTOTAL(9,U2548:U2560)</f>
        <v>1420.4421</v>
      </c>
      <c r="V2547" s="75">
        <f>SUBTOTAL(9,V2548:V2560)</f>
        <v>8184.4520999999995</v>
      </c>
      <c r="W2547" s="78"/>
      <c r="Y2547" s="75">
        <f>SUBTOTAL(9,Y2548:Y2560)</f>
        <v>2</v>
      </c>
    </row>
    <row r="2548" spans="6:25" s="38" customFormat="1" ht="12" outlineLevel="2" x14ac:dyDescent="0.3">
      <c r="F2548" s="30">
        <v>385</v>
      </c>
      <c r="G2548" s="31" t="s">
        <v>0</v>
      </c>
      <c r="H2548" s="32" t="s">
        <v>284</v>
      </c>
      <c r="I2548" s="33" t="s">
        <v>608</v>
      </c>
      <c r="J2548" s="31" t="s">
        <v>13</v>
      </c>
      <c r="K2548" s="34">
        <v>113.3</v>
      </c>
      <c r="L2548" s="35">
        <v>0</v>
      </c>
      <c r="M2548" s="34">
        <v>113.3</v>
      </c>
      <c r="N2548" s="36">
        <v>28.5</v>
      </c>
      <c r="O2548" s="37">
        <f>M2548*N2548</f>
        <v>3229.0499999999997</v>
      </c>
      <c r="P2548" s="37">
        <v>4.0000000000000003E-5</v>
      </c>
      <c r="Q2548" s="37">
        <f>M2548*P2548</f>
        <v>4.5320000000000004E-3</v>
      </c>
      <c r="R2548" s="37"/>
      <c r="S2548" s="37">
        <f>M2548*R2548</f>
        <v>0</v>
      </c>
      <c r="T2548" s="37">
        <v>21</v>
      </c>
      <c r="U2548" s="37">
        <f>O2548*T2548/100</f>
        <v>678.1004999999999</v>
      </c>
      <c r="V2548" s="37">
        <f>U2548+O2548</f>
        <v>3907.1504999999997</v>
      </c>
      <c r="W2548" s="37"/>
      <c r="X2548" s="37"/>
      <c r="Y2548" s="37">
        <v>1</v>
      </c>
    </row>
    <row r="2549" spans="6:25" s="38" customFormat="1" ht="12" outlineLevel="2" x14ac:dyDescent="0.3">
      <c r="F2549" s="39"/>
      <c r="G2549" s="40"/>
      <c r="H2549" s="191" t="s">
        <v>230</v>
      </c>
      <c r="I2549" s="203"/>
      <c r="J2549" s="203"/>
      <c r="K2549" s="203"/>
      <c r="L2549" s="203"/>
      <c r="M2549" s="203"/>
      <c r="N2549" s="203"/>
      <c r="O2549" s="203"/>
      <c r="P2549" s="42"/>
      <c r="Q2549" s="43"/>
      <c r="R2549" s="42"/>
      <c r="S2549" s="43"/>
      <c r="T2549" s="44"/>
      <c r="U2549" s="44"/>
      <c r="V2549" s="44"/>
      <c r="W2549" s="45"/>
    </row>
    <row r="2550" spans="6:25" s="38" customFormat="1" ht="6" customHeight="1" outlineLevel="2" x14ac:dyDescent="0.3">
      <c r="F2550" s="39"/>
      <c r="G2550" s="40"/>
      <c r="H2550" s="41"/>
      <c r="I2550" s="46"/>
      <c r="J2550" s="46"/>
      <c r="K2550" s="46"/>
      <c r="L2550" s="46"/>
      <c r="M2550" s="46"/>
      <c r="N2550" s="46"/>
      <c r="O2550" s="46"/>
      <c r="P2550" s="42"/>
      <c r="Q2550" s="43"/>
      <c r="R2550" s="42"/>
      <c r="S2550" s="43"/>
      <c r="T2550" s="44"/>
      <c r="U2550" s="44"/>
      <c r="V2550" s="44"/>
      <c r="W2550" s="45"/>
    </row>
    <row r="2551" spans="6:25" s="47" customFormat="1" ht="10.5" outlineLevel="3" x14ac:dyDescent="0.25">
      <c r="F2551" s="48"/>
      <c r="G2551" s="49"/>
      <c r="H2551" s="50" t="str">
        <f>IF(AND(H2550&lt;&gt;"Výkaz výměr:",I2550=""),"Výkaz výměr:","")</f>
        <v>Výkaz výměr:</v>
      </c>
      <c r="I2551" s="51" t="s">
        <v>466</v>
      </c>
      <c r="J2551" s="52"/>
      <c r="K2551" s="53"/>
      <c r="L2551" s="54"/>
      <c r="M2551" s="55"/>
      <c r="N2551" s="56"/>
      <c r="O2551" s="57"/>
      <c r="P2551" s="58"/>
      <c r="Q2551" s="56"/>
      <c r="R2551" s="56"/>
      <c r="S2551" s="56"/>
      <c r="T2551" s="59" t="s">
        <v>3</v>
      </c>
      <c r="U2551" s="56"/>
      <c r="V2551" s="56"/>
      <c r="W2551" s="60"/>
    </row>
    <row r="2552" spans="6:25" s="47" customFormat="1" ht="10.5" outlineLevel="3" x14ac:dyDescent="0.25">
      <c r="F2552" s="48"/>
      <c r="G2552" s="49"/>
      <c r="H2552" s="50" t="str">
        <f>IF(AND(H2551&lt;&gt;"Výkaz výměr:",I2551=""),"Výkaz výměr:","")</f>
        <v/>
      </c>
      <c r="I2552" s="51" t="s">
        <v>1067</v>
      </c>
      <c r="J2552" s="52"/>
      <c r="K2552" s="53"/>
      <c r="L2552" s="54"/>
      <c r="M2552" s="55"/>
      <c r="N2552" s="56"/>
      <c r="O2552" s="57"/>
      <c r="P2552" s="58"/>
      <c r="Q2552" s="56"/>
      <c r="R2552" s="56"/>
      <c r="S2552" s="56"/>
      <c r="T2552" s="59" t="s">
        <v>3</v>
      </c>
      <c r="U2552" s="56"/>
      <c r="V2552" s="56"/>
      <c r="W2552" s="60"/>
    </row>
    <row r="2553" spans="6:25" s="47" customFormat="1" ht="10.5" outlineLevel="3" x14ac:dyDescent="0.25">
      <c r="F2553" s="48"/>
      <c r="G2553" s="49"/>
      <c r="H2553" s="50" t="str">
        <f>IF(AND(H2552&lt;&gt;"Výkaz výměr:",I2552=""),"Výkaz výměr:","")</f>
        <v/>
      </c>
      <c r="I2553" s="51" t="s">
        <v>1068</v>
      </c>
      <c r="J2553" s="52"/>
      <c r="K2553" s="53"/>
      <c r="L2553" s="54"/>
      <c r="M2553" s="55"/>
      <c r="N2553" s="56"/>
      <c r="O2553" s="57"/>
      <c r="P2553" s="58"/>
      <c r="Q2553" s="56"/>
      <c r="R2553" s="56"/>
      <c r="S2553" s="56"/>
      <c r="T2553" s="59" t="s">
        <v>3</v>
      </c>
      <c r="U2553" s="56"/>
      <c r="V2553" s="56"/>
      <c r="W2553" s="60"/>
    </row>
    <row r="2554" spans="6:25" s="47" customFormat="1" ht="10.5" outlineLevel="3" x14ac:dyDescent="0.25">
      <c r="F2554" s="48"/>
      <c r="G2554" s="49"/>
      <c r="H2554" s="50" t="str">
        <f>IF(AND(H2553&lt;&gt;"Výkaz výměr:",I2553=""),"Výkaz výměr:","")</f>
        <v/>
      </c>
      <c r="I2554" s="51" t="s">
        <v>748</v>
      </c>
      <c r="J2554" s="52"/>
      <c r="K2554" s="53"/>
      <c r="L2554" s="54"/>
      <c r="M2554" s="55">
        <v>113.3</v>
      </c>
      <c r="N2554" s="56"/>
      <c r="O2554" s="57"/>
      <c r="P2554" s="58"/>
      <c r="Q2554" s="56"/>
      <c r="R2554" s="56"/>
      <c r="S2554" s="56"/>
      <c r="T2554" s="59" t="s">
        <v>3</v>
      </c>
      <c r="U2554" s="56"/>
      <c r="V2554" s="56"/>
      <c r="W2554" s="60"/>
    </row>
    <row r="2555" spans="6:25" s="38" customFormat="1" ht="12" outlineLevel="2" x14ac:dyDescent="0.3">
      <c r="F2555" s="30">
        <v>386</v>
      </c>
      <c r="G2555" s="31" t="s">
        <v>0</v>
      </c>
      <c r="H2555" s="32" t="s">
        <v>115</v>
      </c>
      <c r="I2555" s="33" t="s">
        <v>229</v>
      </c>
      <c r="J2555" s="31" t="s">
        <v>13</v>
      </c>
      <c r="K2555" s="34">
        <v>135.96</v>
      </c>
      <c r="L2555" s="35">
        <v>0</v>
      </c>
      <c r="M2555" s="34">
        <v>135.96</v>
      </c>
      <c r="N2555" s="36">
        <v>26</v>
      </c>
      <c r="O2555" s="37">
        <f>M2555*N2555</f>
        <v>3534.96</v>
      </c>
      <c r="P2555" s="37">
        <v>2.9999999999999997E-4</v>
      </c>
      <c r="Q2555" s="37">
        <f>M2555*P2555</f>
        <v>4.0787999999999998E-2</v>
      </c>
      <c r="R2555" s="37"/>
      <c r="S2555" s="37">
        <f>M2555*R2555</f>
        <v>0</v>
      </c>
      <c r="T2555" s="37">
        <v>21</v>
      </c>
      <c r="U2555" s="37">
        <f>O2555*T2555/100</f>
        <v>742.34160000000008</v>
      </c>
      <c r="V2555" s="37">
        <f>U2555+O2555</f>
        <v>4277.3015999999998</v>
      </c>
      <c r="W2555" s="37" t="s">
        <v>1400</v>
      </c>
      <c r="X2555" s="37"/>
      <c r="Y2555" s="37">
        <v>1</v>
      </c>
    </row>
    <row r="2556" spans="6:25" s="38" customFormat="1" ht="12" outlineLevel="2" x14ac:dyDescent="0.3">
      <c r="F2556" s="39"/>
      <c r="G2556" s="40"/>
      <c r="H2556" s="191" t="s">
        <v>230</v>
      </c>
      <c r="I2556" s="203"/>
      <c r="J2556" s="203"/>
      <c r="K2556" s="203"/>
      <c r="L2556" s="203"/>
      <c r="M2556" s="203"/>
      <c r="N2556" s="203"/>
      <c r="O2556" s="203"/>
      <c r="P2556" s="42"/>
      <c r="Q2556" s="43"/>
      <c r="R2556" s="42"/>
      <c r="S2556" s="43"/>
      <c r="T2556" s="44"/>
      <c r="U2556" s="44"/>
      <c r="V2556" s="44"/>
      <c r="W2556" s="45"/>
    </row>
    <row r="2557" spans="6:25" s="38" customFormat="1" ht="6" customHeight="1" outlineLevel="2" x14ac:dyDescent="0.3">
      <c r="F2557" s="39"/>
      <c r="G2557" s="40"/>
      <c r="H2557" s="41"/>
      <c r="I2557" s="46"/>
      <c r="J2557" s="46"/>
      <c r="K2557" s="46"/>
      <c r="L2557" s="46"/>
      <c r="M2557" s="46"/>
      <c r="N2557" s="46"/>
      <c r="O2557" s="46"/>
      <c r="P2557" s="42"/>
      <c r="Q2557" s="43"/>
      <c r="R2557" s="42"/>
      <c r="S2557" s="43"/>
      <c r="T2557" s="44"/>
      <c r="U2557" s="44"/>
      <c r="V2557" s="44"/>
      <c r="W2557" s="45"/>
    </row>
    <row r="2558" spans="6:25" s="47" customFormat="1" ht="10.5" outlineLevel="3" x14ac:dyDescent="0.25">
      <c r="F2558" s="48"/>
      <c r="G2558" s="49"/>
      <c r="H2558" s="50" t="str">
        <f>IF(AND(H2557&lt;&gt;"Výkaz výměr:",I2557=""),"Výkaz výměr:","")</f>
        <v>Výkaz výměr:</v>
      </c>
      <c r="I2558" s="51" t="s">
        <v>1061</v>
      </c>
      <c r="J2558" s="52"/>
      <c r="K2558" s="53"/>
      <c r="L2558" s="54"/>
      <c r="M2558" s="55"/>
      <c r="N2558" s="56"/>
      <c r="O2558" s="57"/>
      <c r="P2558" s="58"/>
      <c r="Q2558" s="56"/>
      <c r="R2558" s="56"/>
      <c r="S2558" s="56"/>
      <c r="T2558" s="59" t="s">
        <v>3</v>
      </c>
      <c r="U2558" s="56"/>
      <c r="V2558" s="56"/>
      <c r="W2558" s="60"/>
    </row>
    <row r="2559" spans="6:25" s="47" customFormat="1" ht="10.5" outlineLevel="3" x14ac:dyDescent="0.25">
      <c r="F2559" s="48"/>
      <c r="G2559" s="49"/>
      <c r="H2559" s="50" t="str">
        <f>IF(AND(H2558&lt;&gt;"Výkaz výměr:",I2558=""),"Výkaz výměr:","")</f>
        <v/>
      </c>
      <c r="I2559" s="51" t="s">
        <v>829</v>
      </c>
      <c r="J2559" s="52"/>
      <c r="K2559" s="53"/>
      <c r="L2559" s="54"/>
      <c r="M2559" s="55">
        <v>135.96</v>
      </c>
      <c r="N2559" s="56"/>
      <c r="O2559" s="57"/>
      <c r="P2559" s="58"/>
      <c r="Q2559" s="56"/>
      <c r="R2559" s="56"/>
      <c r="S2559" s="56"/>
      <c r="T2559" s="59" t="s">
        <v>3</v>
      </c>
      <c r="U2559" s="56"/>
      <c r="V2559" s="56"/>
      <c r="W2559" s="60"/>
    </row>
    <row r="2560" spans="6:25" s="3" customFormat="1" ht="12.75" customHeight="1" outlineLevel="2" x14ac:dyDescent="0.25">
      <c r="F2560" s="9"/>
      <c r="G2560" s="10"/>
      <c r="H2560" s="10"/>
      <c r="I2560" s="11"/>
      <c r="J2560" s="10"/>
      <c r="K2560" s="12"/>
      <c r="L2560" s="13"/>
      <c r="M2560" s="12"/>
      <c r="N2560" s="13"/>
      <c r="O2560" s="14"/>
      <c r="P2560" s="15"/>
      <c r="Q2560" s="13"/>
      <c r="R2560" s="13"/>
      <c r="S2560" s="13"/>
      <c r="T2560" s="16" t="s">
        <v>3</v>
      </c>
      <c r="U2560" s="13"/>
      <c r="V2560" s="13"/>
      <c r="W2560" s="13"/>
    </row>
    <row r="2561" spans="6:25" s="69" customFormat="1" ht="16.5" customHeight="1" outlineLevel="1" x14ac:dyDescent="0.3">
      <c r="F2561" s="70"/>
      <c r="G2561" s="71"/>
      <c r="H2561" s="72"/>
      <c r="I2561" s="72" t="s">
        <v>1245</v>
      </c>
      <c r="J2561" s="71"/>
      <c r="K2561" s="73"/>
      <c r="L2561" s="74"/>
      <c r="M2561" s="73"/>
      <c r="N2561" s="74"/>
      <c r="O2561" s="75">
        <f>SUBTOTAL(9,O2562:O2577)</f>
        <v>47387.7</v>
      </c>
      <c r="P2561" s="76"/>
      <c r="Q2561" s="75">
        <f>SUBTOTAL(9,Q2562:Q2577)</f>
        <v>116.58937499999999</v>
      </c>
      <c r="R2561" s="74"/>
      <c r="S2561" s="75">
        <f>SUBTOTAL(9,S2562:S2577)</f>
        <v>0</v>
      </c>
      <c r="T2561" s="77"/>
      <c r="U2561" s="75">
        <f>SUBTOTAL(9,U2562:U2577)</f>
        <v>9951.4169999999995</v>
      </c>
      <c r="V2561" s="75">
        <f>SUBTOTAL(9,V2562:V2577)</f>
        <v>57339.116999999998</v>
      </c>
      <c r="W2561" s="78"/>
      <c r="Y2561" s="75">
        <f>SUBTOTAL(9,Y2562:Y2577)</f>
        <v>3</v>
      </c>
    </row>
    <row r="2562" spans="6:25" s="38" customFormat="1" ht="12" outlineLevel="2" x14ac:dyDescent="0.3">
      <c r="F2562" s="30">
        <v>387</v>
      </c>
      <c r="G2562" s="31" t="s">
        <v>0</v>
      </c>
      <c r="H2562" s="32" t="s">
        <v>285</v>
      </c>
      <c r="I2562" s="33" t="s">
        <v>1350</v>
      </c>
      <c r="J2562" s="31" t="s">
        <v>13</v>
      </c>
      <c r="K2562" s="34">
        <v>12</v>
      </c>
      <c r="L2562" s="35">
        <v>0</v>
      </c>
      <c r="M2562" s="34">
        <v>12</v>
      </c>
      <c r="N2562" s="36">
        <v>197</v>
      </c>
      <c r="O2562" s="37">
        <f>M2562*N2562</f>
        <v>2364</v>
      </c>
      <c r="P2562" s="37">
        <v>0.33074999999999999</v>
      </c>
      <c r="Q2562" s="37">
        <f>M2562*P2562</f>
        <v>3.9689999999999999</v>
      </c>
      <c r="R2562" s="37"/>
      <c r="S2562" s="37">
        <f>M2562*R2562</f>
        <v>0</v>
      </c>
      <c r="T2562" s="37">
        <v>21</v>
      </c>
      <c r="U2562" s="37">
        <f>O2562*T2562/100</f>
        <v>496.44</v>
      </c>
      <c r="V2562" s="37">
        <f>U2562+O2562</f>
        <v>2860.44</v>
      </c>
      <c r="W2562" s="37"/>
      <c r="X2562" s="37"/>
      <c r="Y2562" s="37">
        <v>1</v>
      </c>
    </row>
    <row r="2563" spans="6:25" s="38" customFormat="1" ht="12" outlineLevel="2" x14ac:dyDescent="0.3">
      <c r="F2563" s="39"/>
      <c r="G2563" s="40"/>
      <c r="H2563" s="191" t="s">
        <v>230</v>
      </c>
      <c r="I2563" s="203"/>
      <c r="J2563" s="203"/>
      <c r="K2563" s="203"/>
      <c r="L2563" s="203"/>
      <c r="M2563" s="203"/>
      <c r="N2563" s="203"/>
      <c r="O2563" s="203"/>
      <c r="P2563" s="42"/>
      <c r="Q2563" s="43"/>
      <c r="R2563" s="42"/>
      <c r="S2563" s="43"/>
      <c r="T2563" s="44"/>
      <c r="U2563" s="44"/>
      <c r="V2563" s="44"/>
      <c r="W2563" s="45"/>
    </row>
    <row r="2564" spans="6:25" s="38" customFormat="1" ht="6" customHeight="1" outlineLevel="2" x14ac:dyDescent="0.3">
      <c r="F2564" s="39"/>
      <c r="G2564" s="40"/>
      <c r="H2564" s="41"/>
      <c r="I2564" s="46"/>
      <c r="J2564" s="46"/>
      <c r="K2564" s="46"/>
      <c r="L2564" s="46"/>
      <c r="M2564" s="46"/>
      <c r="N2564" s="46"/>
      <c r="O2564" s="46"/>
      <c r="P2564" s="42"/>
      <c r="Q2564" s="43"/>
      <c r="R2564" s="42"/>
      <c r="S2564" s="43"/>
      <c r="T2564" s="44"/>
      <c r="U2564" s="44"/>
      <c r="V2564" s="44"/>
      <c r="W2564" s="45"/>
    </row>
    <row r="2565" spans="6:25" s="47" customFormat="1" ht="10.5" outlineLevel="3" x14ac:dyDescent="0.25">
      <c r="F2565" s="48"/>
      <c r="G2565" s="49"/>
      <c r="H2565" s="50" t="str">
        <f>IF(AND(H2564&lt;&gt;"Výkaz výměr:",I2564=""),"Výkaz výměr:","")</f>
        <v>Výkaz výměr:</v>
      </c>
      <c r="I2565" s="51" t="s">
        <v>42</v>
      </c>
      <c r="J2565" s="52"/>
      <c r="K2565" s="53"/>
      <c r="L2565" s="54"/>
      <c r="M2565" s="55"/>
      <c r="N2565" s="56"/>
      <c r="O2565" s="57"/>
      <c r="P2565" s="58"/>
      <c r="Q2565" s="56"/>
      <c r="R2565" s="56"/>
      <c r="S2565" s="56"/>
      <c r="T2565" s="59" t="s">
        <v>3</v>
      </c>
      <c r="U2565" s="56"/>
      <c r="V2565" s="56"/>
      <c r="W2565" s="60"/>
    </row>
    <row r="2566" spans="6:25" s="47" customFormat="1" ht="10.5" outlineLevel="3" x14ac:dyDescent="0.25">
      <c r="F2566" s="48"/>
      <c r="G2566" s="49"/>
      <c r="H2566" s="50" t="str">
        <f>IF(AND(H2565&lt;&gt;"Výkaz výměr:",I2565=""),"Výkaz výměr:","")</f>
        <v/>
      </c>
      <c r="I2566" s="51" t="s">
        <v>577</v>
      </c>
      <c r="J2566" s="52"/>
      <c r="K2566" s="53"/>
      <c r="L2566" s="54"/>
      <c r="M2566" s="55">
        <v>12</v>
      </c>
      <c r="N2566" s="56"/>
      <c r="O2566" s="57"/>
      <c r="P2566" s="58"/>
      <c r="Q2566" s="56"/>
      <c r="R2566" s="56"/>
      <c r="S2566" s="56"/>
      <c r="T2566" s="59" t="s">
        <v>3</v>
      </c>
      <c r="U2566" s="56"/>
      <c r="V2566" s="56"/>
      <c r="W2566" s="60"/>
    </row>
    <row r="2567" spans="6:25" s="38" customFormat="1" ht="12" outlineLevel="2" x14ac:dyDescent="0.3">
      <c r="F2567" s="30">
        <v>388</v>
      </c>
      <c r="G2567" s="31" t="s">
        <v>0</v>
      </c>
      <c r="H2567" s="32" t="s">
        <v>287</v>
      </c>
      <c r="I2567" s="33" t="s">
        <v>1221</v>
      </c>
      <c r="J2567" s="31" t="s">
        <v>13</v>
      </c>
      <c r="K2567" s="34">
        <v>113.3</v>
      </c>
      <c r="L2567" s="35">
        <v>0</v>
      </c>
      <c r="M2567" s="34">
        <v>113.3</v>
      </c>
      <c r="N2567" s="36">
        <v>199</v>
      </c>
      <c r="O2567" s="37">
        <f>M2567*N2567</f>
        <v>22546.7</v>
      </c>
      <c r="P2567" s="37">
        <v>0.55125000000000002</v>
      </c>
      <c r="Q2567" s="37">
        <f>M2567*P2567</f>
        <v>62.456625000000003</v>
      </c>
      <c r="R2567" s="37"/>
      <c r="S2567" s="37">
        <f>M2567*R2567</f>
        <v>0</v>
      </c>
      <c r="T2567" s="37">
        <v>21</v>
      </c>
      <c r="U2567" s="37">
        <f>O2567*T2567/100</f>
        <v>4734.8069999999998</v>
      </c>
      <c r="V2567" s="37">
        <f>U2567+O2567</f>
        <v>27281.507000000001</v>
      </c>
      <c r="W2567" s="37"/>
      <c r="X2567" s="37"/>
      <c r="Y2567" s="37">
        <v>1</v>
      </c>
    </row>
    <row r="2568" spans="6:25" s="38" customFormat="1" ht="12" outlineLevel="2" x14ac:dyDescent="0.3">
      <c r="F2568" s="39"/>
      <c r="G2568" s="40"/>
      <c r="H2568" s="191" t="s">
        <v>230</v>
      </c>
      <c r="I2568" s="203"/>
      <c r="J2568" s="203"/>
      <c r="K2568" s="203"/>
      <c r="L2568" s="203"/>
      <c r="M2568" s="203"/>
      <c r="N2568" s="203"/>
      <c r="O2568" s="203"/>
      <c r="P2568" s="42"/>
      <c r="Q2568" s="43"/>
      <c r="R2568" s="42"/>
      <c r="S2568" s="43"/>
      <c r="T2568" s="44"/>
      <c r="U2568" s="44"/>
      <c r="V2568" s="44"/>
      <c r="W2568" s="45"/>
    </row>
    <row r="2569" spans="6:25" s="38" customFormat="1" ht="6" customHeight="1" outlineLevel="2" x14ac:dyDescent="0.3">
      <c r="F2569" s="39"/>
      <c r="G2569" s="40"/>
      <c r="H2569" s="41"/>
      <c r="I2569" s="46"/>
      <c r="J2569" s="46"/>
      <c r="K2569" s="46"/>
      <c r="L2569" s="46"/>
      <c r="M2569" s="46"/>
      <c r="N2569" s="46"/>
      <c r="O2569" s="46"/>
      <c r="P2569" s="42"/>
      <c r="Q2569" s="43"/>
      <c r="R2569" s="42"/>
      <c r="S2569" s="43"/>
      <c r="T2569" s="44"/>
      <c r="U2569" s="44"/>
      <c r="V2569" s="44"/>
      <c r="W2569" s="45"/>
    </row>
    <row r="2570" spans="6:25" s="47" customFormat="1" ht="10.5" outlineLevel="3" x14ac:dyDescent="0.25">
      <c r="F2570" s="48"/>
      <c r="G2570" s="49"/>
      <c r="H2570" s="50" t="str">
        <f>IF(AND(H2569&lt;&gt;"Výkaz výměr:",I2569=""),"Výkaz výměr:","")</f>
        <v>Výkaz výměr:</v>
      </c>
      <c r="I2570" s="51" t="s">
        <v>1260</v>
      </c>
      <c r="J2570" s="52"/>
      <c r="K2570" s="53"/>
      <c r="L2570" s="54"/>
      <c r="M2570" s="55"/>
      <c r="N2570" s="56"/>
      <c r="O2570" s="57"/>
      <c r="P2570" s="58"/>
      <c r="Q2570" s="56"/>
      <c r="R2570" s="56"/>
      <c r="S2570" s="56"/>
      <c r="T2570" s="59" t="s">
        <v>3</v>
      </c>
      <c r="U2570" s="56"/>
      <c r="V2570" s="56"/>
      <c r="W2570" s="60"/>
    </row>
    <row r="2571" spans="6:25" s="47" customFormat="1" ht="10.5" outlineLevel="3" x14ac:dyDescent="0.25">
      <c r="F2571" s="48"/>
      <c r="G2571" s="49"/>
      <c r="H2571" s="50" t="str">
        <f>IF(AND(H2570&lt;&gt;"Výkaz výměr:",I2570=""),"Výkaz výměr:","")</f>
        <v/>
      </c>
      <c r="I2571" s="51" t="s">
        <v>748</v>
      </c>
      <c r="J2571" s="52"/>
      <c r="K2571" s="53"/>
      <c r="L2571" s="54"/>
      <c r="M2571" s="55">
        <v>113.3</v>
      </c>
      <c r="N2571" s="56"/>
      <c r="O2571" s="57"/>
      <c r="P2571" s="58"/>
      <c r="Q2571" s="56"/>
      <c r="R2571" s="56"/>
      <c r="S2571" s="56"/>
      <c r="T2571" s="59" t="s">
        <v>3</v>
      </c>
      <c r="U2571" s="56"/>
      <c r="V2571" s="56"/>
      <c r="W2571" s="60"/>
    </row>
    <row r="2572" spans="6:25" s="38" customFormat="1" ht="12" outlineLevel="2" x14ac:dyDescent="0.3">
      <c r="F2572" s="30">
        <v>389</v>
      </c>
      <c r="G2572" s="31" t="s">
        <v>0</v>
      </c>
      <c r="H2572" s="32" t="s">
        <v>287</v>
      </c>
      <c r="I2572" s="33" t="s">
        <v>1221</v>
      </c>
      <c r="J2572" s="31" t="s">
        <v>13</v>
      </c>
      <c r="K2572" s="34">
        <v>91</v>
      </c>
      <c r="L2572" s="35">
        <v>0</v>
      </c>
      <c r="M2572" s="34">
        <v>91</v>
      </c>
      <c r="N2572" s="36">
        <v>247</v>
      </c>
      <c r="O2572" s="37">
        <f>M2572*N2572</f>
        <v>22477</v>
      </c>
      <c r="P2572" s="37">
        <v>0.55125000000000002</v>
      </c>
      <c r="Q2572" s="37">
        <f>M2572*P2572</f>
        <v>50.16375</v>
      </c>
      <c r="R2572" s="37"/>
      <c r="S2572" s="37">
        <f>M2572*R2572</f>
        <v>0</v>
      </c>
      <c r="T2572" s="37">
        <v>21</v>
      </c>
      <c r="U2572" s="37">
        <f>O2572*T2572/100</f>
        <v>4720.17</v>
      </c>
      <c r="V2572" s="37">
        <f>U2572+O2572</f>
        <v>27197.17</v>
      </c>
      <c r="W2572" s="37"/>
      <c r="X2572" s="37"/>
      <c r="Y2572" s="37">
        <v>1</v>
      </c>
    </row>
    <row r="2573" spans="6:25" s="38" customFormat="1" ht="12" outlineLevel="2" x14ac:dyDescent="0.3">
      <c r="F2573" s="39"/>
      <c r="G2573" s="40"/>
      <c r="H2573" s="191" t="s">
        <v>230</v>
      </c>
      <c r="I2573" s="203"/>
      <c r="J2573" s="203"/>
      <c r="K2573" s="203"/>
      <c r="L2573" s="203"/>
      <c r="M2573" s="203"/>
      <c r="N2573" s="203"/>
      <c r="O2573" s="203"/>
      <c r="P2573" s="42"/>
      <c r="Q2573" s="43"/>
      <c r="R2573" s="42"/>
      <c r="S2573" s="43"/>
      <c r="T2573" s="44"/>
      <c r="U2573" s="44"/>
      <c r="V2573" s="44"/>
      <c r="W2573" s="45"/>
    </row>
    <row r="2574" spans="6:25" s="38" customFormat="1" ht="6" customHeight="1" outlineLevel="2" x14ac:dyDescent="0.3">
      <c r="F2574" s="39"/>
      <c r="G2574" s="40"/>
      <c r="H2574" s="41"/>
      <c r="I2574" s="46"/>
      <c r="J2574" s="46"/>
      <c r="K2574" s="46"/>
      <c r="L2574" s="46"/>
      <c r="M2574" s="46"/>
      <c r="N2574" s="46"/>
      <c r="O2574" s="46"/>
      <c r="P2574" s="42"/>
      <c r="Q2574" s="43"/>
      <c r="R2574" s="42"/>
      <c r="S2574" s="43"/>
      <c r="T2574" s="44"/>
      <c r="U2574" s="44"/>
      <c r="V2574" s="44"/>
      <c r="W2574" s="45"/>
    </row>
    <row r="2575" spans="6:25" s="47" customFormat="1" ht="10.5" outlineLevel="3" x14ac:dyDescent="0.25">
      <c r="F2575" s="48"/>
      <c r="G2575" s="49"/>
      <c r="H2575" s="50" t="str">
        <f>IF(AND(H2574&lt;&gt;"Výkaz výměr:",I2574=""),"Výkaz výměr:","")</f>
        <v>Výkaz výměr:</v>
      </c>
      <c r="I2575" s="51" t="s">
        <v>55</v>
      </c>
      <c r="J2575" s="52"/>
      <c r="K2575" s="53"/>
      <c r="L2575" s="54"/>
      <c r="M2575" s="55"/>
      <c r="N2575" s="56"/>
      <c r="O2575" s="57"/>
      <c r="P2575" s="58"/>
      <c r="Q2575" s="56"/>
      <c r="R2575" s="56"/>
      <c r="S2575" s="56"/>
      <c r="T2575" s="59" t="s">
        <v>3</v>
      </c>
      <c r="U2575" s="56"/>
      <c r="V2575" s="56"/>
      <c r="W2575" s="60"/>
    </row>
    <row r="2576" spans="6:25" s="47" customFormat="1" ht="10.5" outlineLevel="3" x14ac:dyDescent="0.25">
      <c r="F2576" s="48"/>
      <c r="G2576" s="49"/>
      <c r="H2576" s="50" t="str">
        <f>IF(AND(H2575&lt;&gt;"Výkaz výměr:",I2575=""),"Výkaz výměr:","")</f>
        <v/>
      </c>
      <c r="I2576" s="51" t="s">
        <v>604</v>
      </c>
      <c r="J2576" s="52"/>
      <c r="K2576" s="53"/>
      <c r="L2576" s="54"/>
      <c r="M2576" s="55">
        <v>91</v>
      </c>
      <c r="N2576" s="56"/>
      <c r="O2576" s="57"/>
      <c r="P2576" s="58"/>
      <c r="Q2576" s="56"/>
      <c r="R2576" s="56"/>
      <c r="S2576" s="56"/>
      <c r="T2576" s="59" t="s">
        <v>3</v>
      </c>
      <c r="U2576" s="56"/>
      <c r="V2576" s="56"/>
      <c r="W2576" s="60"/>
    </row>
    <row r="2577" spans="6:25" s="3" customFormat="1" ht="12.75" customHeight="1" outlineLevel="2" x14ac:dyDescent="0.25">
      <c r="F2577" s="9"/>
      <c r="G2577" s="10"/>
      <c r="H2577" s="10"/>
      <c r="I2577" s="11"/>
      <c r="J2577" s="10"/>
      <c r="K2577" s="12"/>
      <c r="L2577" s="13"/>
      <c r="M2577" s="12"/>
      <c r="N2577" s="13"/>
      <c r="O2577" s="14"/>
      <c r="P2577" s="15"/>
      <c r="Q2577" s="13"/>
      <c r="R2577" s="13"/>
      <c r="S2577" s="13"/>
      <c r="T2577" s="16" t="s">
        <v>3</v>
      </c>
      <c r="U2577" s="13"/>
      <c r="V2577" s="13"/>
      <c r="W2577" s="13"/>
    </row>
    <row r="2578" spans="6:25" s="69" customFormat="1" ht="16.5" customHeight="1" outlineLevel="1" x14ac:dyDescent="0.3">
      <c r="F2578" s="70"/>
      <c r="G2578" s="71"/>
      <c r="H2578" s="72"/>
      <c r="I2578" s="72" t="s">
        <v>1308</v>
      </c>
      <c r="J2578" s="71"/>
      <c r="K2578" s="73"/>
      <c r="L2578" s="74"/>
      <c r="M2578" s="73"/>
      <c r="N2578" s="74"/>
      <c r="O2578" s="75">
        <f>SUBTOTAL(9,O2579:O2620)</f>
        <v>56192.24</v>
      </c>
      <c r="P2578" s="76"/>
      <c r="Q2578" s="75">
        <f>SUBTOTAL(9,Q2579:Q2620)</f>
        <v>25.322723999999997</v>
      </c>
      <c r="R2578" s="74"/>
      <c r="S2578" s="75">
        <f>SUBTOTAL(9,S2579:S2620)</f>
        <v>0</v>
      </c>
      <c r="T2578" s="77"/>
      <c r="U2578" s="75">
        <f>SUBTOTAL(9,U2579:U2620)</f>
        <v>11800.3704</v>
      </c>
      <c r="V2578" s="75">
        <f>SUBTOTAL(9,V2579:V2620)</f>
        <v>67992.610400000005</v>
      </c>
      <c r="W2578" s="78"/>
      <c r="Y2578" s="75">
        <f>SUBTOTAL(9,Y2579:Y2620)</f>
        <v>6</v>
      </c>
    </row>
    <row r="2579" spans="6:25" s="38" customFormat="1" ht="12" outlineLevel="2" x14ac:dyDescent="0.3">
      <c r="F2579" s="30">
        <v>390</v>
      </c>
      <c r="G2579" s="31" t="s">
        <v>0</v>
      </c>
      <c r="H2579" s="32" t="s">
        <v>294</v>
      </c>
      <c r="I2579" s="33" t="s">
        <v>1215</v>
      </c>
      <c r="J2579" s="31" t="s">
        <v>13</v>
      </c>
      <c r="K2579" s="34">
        <v>12</v>
      </c>
      <c r="L2579" s="35">
        <v>0</v>
      </c>
      <c r="M2579" s="34">
        <v>12</v>
      </c>
      <c r="N2579" s="36">
        <v>220</v>
      </c>
      <c r="O2579" s="37">
        <f>M2579*N2579</f>
        <v>2640</v>
      </c>
      <c r="P2579" s="37">
        <v>5.5449999999999999E-2</v>
      </c>
      <c r="Q2579" s="37">
        <f>M2579*P2579</f>
        <v>0.66539999999999999</v>
      </c>
      <c r="R2579" s="37"/>
      <c r="S2579" s="37">
        <f>M2579*R2579</f>
        <v>0</v>
      </c>
      <c r="T2579" s="37">
        <v>21</v>
      </c>
      <c r="U2579" s="37">
        <f>O2579*T2579/100</f>
        <v>554.4</v>
      </c>
      <c r="V2579" s="37">
        <f>U2579+O2579</f>
        <v>3194.4</v>
      </c>
      <c r="W2579" s="37" t="s">
        <v>1392</v>
      </c>
      <c r="X2579" s="37"/>
      <c r="Y2579" s="37">
        <v>1</v>
      </c>
    </row>
    <row r="2580" spans="6:25" s="38" customFormat="1" ht="12" outlineLevel="2" x14ac:dyDescent="0.3">
      <c r="F2580" s="39"/>
      <c r="G2580" s="40"/>
      <c r="H2580" s="191" t="s">
        <v>230</v>
      </c>
      <c r="I2580" s="203"/>
      <c r="J2580" s="203"/>
      <c r="K2580" s="203"/>
      <c r="L2580" s="203"/>
      <c r="M2580" s="203"/>
      <c r="N2580" s="203"/>
      <c r="O2580" s="203"/>
      <c r="P2580" s="42"/>
      <c r="Q2580" s="43"/>
      <c r="R2580" s="42"/>
      <c r="S2580" s="43"/>
      <c r="T2580" s="44"/>
      <c r="U2580" s="44"/>
      <c r="V2580" s="44"/>
      <c r="W2580" s="45"/>
    </row>
    <row r="2581" spans="6:25" s="38" customFormat="1" ht="6" customHeight="1" outlineLevel="2" x14ac:dyDescent="0.3">
      <c r="F2581" s="39"/>
      <c r="G2581" s="40"/>
      <c r="H2581" s="41"/>
      <c r="I2581" s="46"/>
      <c r="J2581" s="46"/>
      <c r="K2581" s="46"/>
      <c r="L2581" s="46"/>
      <c r="M2581" s="46"/>
      <c r="N2581" s="46"/>
      <c r="O2581" s="46"/>
      <c r="P2581" s="42"/>
      <c r="Q2581" s="43"/>
      <c r="R2581" s="42"/>
      <c r="S2581" s="43"/>
      <c r="T2581" s="44"/>
      <c r="U2581" s="44"/>
      <c r="V2581" s="44"/>
      <c r="W2581" s="45"/>
    </row>
    <row r="2582" spans="6:25" s="47" customFormat="1" ht="10.5" outlineLevel="3" x14ac:dyDescent="0.25">
      <c r="F2582" s="48"/>
      <c r="G2582" s="49"/>
      <c r="H2582" s="50" t="str">
        <f t="shared" ref="H2582:H2588" si="45">IF(AND(H2581&lt;&gt;"Výkaz výměr:",I2581=""),"Výkaz výměr:","")</f>
        <v>Výkaz výměr:</v>
      </c>
      <c r="I2582" s="51" t="s">
        <v>564</v>
      </c>
      <c r="J2582" s="52"/>
      <c r="K2582" s="53"/>
      <c r="L2582" s="54"/>
      <c r="M2582" s="55"/>
      <c r="N2582" s="56"/>
      <c r="O2582" s="57"/>
      <c r="P2582" s="58"/>
      <c r="Q2582" s="56"/>
      <c r="R2582" s="56"/>
      <c r="S2582" s="56"/>
      <c r="T2582" s="59" t="s">
        <v>3</v>
      </c>
      <c r="U2582" s="56"/>
      <c r="V2582" s="56"/>
      <c r="W2582" s="60"/>
    </row>
    <row r="2583" spans="6:25" s="47" customFormat="1" ht="10.5" outlineLevel="3" x14ac:dyDescent="0.25">
      <c r="F2583" s="48"/>
      <c r="G2583" s="49"/>
      <c r="H2583" s="50" t="str">
        <f t="shared" si="45"/>
        <v/>
      </c>
      <c r="I2583" s="51" t="s">
        <v>393</v>
      </c>
      <c r="J2583" s="52"/>
      <c r="K2583" s="53"/>
      <c r="L2583" s="54"/>
      <c r="M2583" s="55"/>
      <c r="N2583" s="56"/>
      <c r="O2583" s="57"/>
      <c r="P2583" s="58"/>
      <c r="Q2583" s="56"/>
      <c r="R2583" s="56"/>
      <c r="S2583" s="56"/>
      <c r="T2583" s="59" t="s">
        <v>3</v>
      </c>
      <c r="U2583" s="56"/>
      <c r="V2583" s="56"/>
      <c r="W2583" s="60"/>
    </row>
    <row r="2584" spans="6:25" s="47" customFormat="1" ht="10.5" outlineLevel="3" x14ac:dyDescent="0.25">
      <c r="F2584" s="48"/>
      <c r="G2584" s="49"/>
      <c r="H2584" s="50" t="str">
        <f t="shared" si="45"/>
        <v/>
      </c>
      <c r="I2584" s="51" t="s">
        <v>236</v>
      </c>
      <c r="J2584" s="52"/>
      <c r="K2584" s="53"/>
      <c r="L2584" s="54"/>
      <c r="M2584" s="55"/>
      <c r="N2584" s="56"/>
      <c r="O2584" s="57"/>
      <c r="P2584" s="58"/>
      <c r="Q2584" s="56"/>
      <c r="R2584" s="56"/>
      <c r="S2584" s="56"/>
      <c r="T2584" s="59" t="s">
        <v>3</v>
      </c>
      <c r="U2584" s="56"/>
      <c r="V2584" s="56"/>
      <c r="W2584" s="60"/>
    </row>
    <row r="2585" spans="6:25" s="47" customFormat="1" ht="10.5" outlineLevel="3" x14ac:dyDescent="0.25">
      <c r="F2585" s="48"/>
      <c r="G2585" s="49"/>
      <c r="H2585" s="50" t="str">
        <f t="shared" si="45"/>
        <v/>
      </c>
      <c r="I2585" s="51" t="s">
        <v>396</v>
      </c>
      <c r="J2585" s="52"/>
      <c r="K2585" s="53"/>
      <c r="L2585" s="54"/>
      <c r="M2585" s="55"/>
      <c r="N2585" s="56"/>
      <c r="O2585" s="57"/>
      <c r="P2585" s="58"/>
      <c r="Q2585" s="56"/>
      <c r="R2585" s="56"/>
      <c r="S2585" s="56"/>
      <c r="T2585" s="59" t="s">
        <v>3</v>
      </c>
      <c r="U2585" s="56"/>
      <c r="V2585" s="56"/>
      <c r="W2585" s="60"/>
    </row>
    <row r="2586" spans="6:25" s="47" customFormat="1" ht="10.5" outlineLevel="3" x14ac:dyDescent="0.25">
      <c r="F2586" s="48"/>
      <c r="G2586" s="49"/>
      <c r="H2586" s="50" t="str">
        <f t="shared" si="45"/>
        <v/>
      </c>
      <c r="I2586" s="51" t="s">
        <v>535</v>
      </c>
      <c r="J2586" s="52"/>
      <c r="K2586" s="53"/>
      <c r="L2586" s="54"/>
      <c r="M2586" s="55"/>
      <c r="N2586" s="56"/>
      <c r="O2586" s="57"/>
      <c r="P2586" s="58"/>
      <c r="Q2586" s="56"/>
      <c r="R2586" s="56"/>
      <c r="S2586" s="56"/>
      <c r="T2586" s="59" t="s">
        <v>3</v>
      </c>
      <c r="U2586" s="56"/>
      <c r="V2586" s="56"/>
      <c r="W2586" s="60"/>
    </row>
    <row r="2587" spans="6:25" s="47" customFormat="1" ht="10.5" outlineLevel="3" x14ac:dyDescent="0.25">
      <c r="F2587" s="48"/>
      <c r="G2587" s="49"/>
      <c r="H2587" s="50" t="str">
        <f t="shared" si="45"/>
        <v/>
      </c>
      <c r="I2587" s="51" t="s">
        <v>27</v>
      </c>
      <c r="J2587" s="52"/>
      <c r="K2587" s="53"/>
      <c r="L2587" s="54"/>
      <c r="M2587" s="55"/>
      <c r="N2587" s="56"/>
      <c r="O2587" s="57"/>
      <c r="P2587" s="58"/>
      <c r="Q2587" s="56"/>
      <c r="R2587" s="56"/>
      <c r="S2587" s="56"/>
      <c r="T2587" s="59" t="s">
        <v>3</v>
      </c>
      <c r="U2587" s="56"/>
      <c r="V2587" s="56"/>
      <c r="W2587" s="60"/>
    </row>
    <row r="2588" spans="6:25" s="47" customFormat="1" ht="10.5" outlineLevel="3" x14ac:dyDescent="0.25">
      <c r="F2588" s="48"/>
      <c r="G2588" s="49"/>
      <c r="H2588" s="50" t="str">
        <f t="shared" si="45"/>
        <v/>
      </c>
      <c r="I2588" s="51" t="s">
        <v>577</v>
      </c>
      <c r="J2588" s="52"/>
      <c r="K2588" s="53"/>
      <c r="L2588" s="54"/>
      <c r="M2588" s="55">
        <v>12</v>
      </c>
      <c r="N2588" s="56"/>
      <c r="O2588" s="57"/>
      <c r="P2588" s="58"/>
      <c r="Q2588" s="56"/>
      <c r="R2588" s="56"/>
      <c r="S2588" s="56"/>
      <c r="T2588" s="59" t="s">
        <v>3</v>
      </c>
      <c r="U2588" s="56"/>
      <c r="V2588" s="56"/>
      <c r="W2588" s="60"/>
    </row>
    <row r="2589" spans="6:25" s="38" customFormat="1" ht="12" outlineLevel="2" x14ac:dyDescent="0.3">
      <c r="F2589" s="30">
        <v>391</v>
      </c>
      <c r="G2589" s="31" t="s">
        <v>0</v>
      </c>
      <c r="H2589" s="32" t="s">
        <v>485</v>
      </c>
      <c r="I2589" s="33" t="s">
        <v>1207</v>
      </c>
      <c r="J2589" s="31" t="s">
        <v>13</v>
      </c>
      <c r="K2589" s="34">
        <v>12.48</v>
      </c>
      <c r="L2589" s="35">
        <v>0</v>
      </c>
      <c r="M2589" s="34">
        <v>12.48</v>
      </c>
      <c r="N2589" s="36">
        <v>197</v>
      </c>
      <c r="O2589" s="37">
        <f>M2589*N2589</f>
        <v>2458.56</v>
      </c>
      <c r="P2589" s="37">
        <v>0.129</v>
      </c>
      <c r="Q2589" s="37">
        <f>M2589*P2589</f>
        <v>1.60992</v>
      </c>
      <c r="R2589" s="37"/>
      <c r="S2589" s="37">
        <f>M2589*R2589</f>
        <v>0</v>
      </c>
      <c r="T2589" s="37">
        <v>21</v>
      </c>
      <c r="U2589" s="37">
        <f>O2589*T2589/100</f>
        <v>516.29759999999999</v>
      </c>
      <c r="V2589" s="37">
        <f>U2589+O2589</f>
        <v>2974.8575999999998</v>
      </c>
      <c r="W2589" s="37" t="s">
        <v>523</v>
      </c>
      <c r="X2589" s="37"/>
      <c r="Y2589" s="37">
        <v>1</v>
      </c>
    </row>
    <row r="2590" spans="6:25" s="38" customFormat="1" ht="12" outlineLevel="2" x14ac:dyDescent="0.3">
      <c r="F2590" s="39"/>
      <c r="G2590" s="40"/>
      <c r="H2590" s="191" t="s">
        <v>230</v>
      </c>
      <c r="I2590" s="203"/>
      <c r="J2590" s="203"/>
      <c r="K2590" s="203"/>
      <c r="L2590" s="203"/>
      <c r="M2590" s="203"/>
      <c r="N2590" s="203"/>
      <c r="O2590" s="203"/>
      <c r="P2590" s="42"/>
      <c r="Q2590" s="43"/>
      <c r="R2590" s="42"/>
      <c r="S2590" s="43"/>
      <c r="T2590" s="44"/>
      <c r="U2590" s="44"/>
      <c r="V2590" s="44"/>
      <c r="W2590" s="45"/>
    </row>
    <row r="2591" spans="6:25" s="38" customFormat="1" ht="6" customHeight="1" outlineLevel="2" x14ac:dyDescent="0.3">
      <c r="F2591" s="39"/>
      <c r="G2591" s="40"/>
      <c r="H2591" s="41"/>
      <c r="I2591" s="46"/>
      <c r="J2591" s="46"/>
      <c r="K2591" s="46"/>
      <c r="L2591" s="46"/>
      <c r="M2591" s="46"/>
      <c r="N2591" s="46"/>
      <c r="O2591" s="46"/>
      <c r="P2591" s="42"/>
      <c r="Q2591" s="43"/>
      <c r="R2591" s="42"/>
      <c r="S2591" s="43"/>
      <c r="T2591" s="44"/>
      <c r="U2591" s="44"/>
      <c r="V2591" s="44"/>
      <c r="W2591" s="45"/>
    </row>
    <row r="2592" spans="6:25" s="47" customFormat="1" ht="10.5" outlineLevel="3" x14ac:dyDescent="0.25">
      <c r="F2592" s="48"/>
      <c r="G2592" s="49"/>
      <c r="H2592" s="50" t="str">
        <f>IF(AND(H2591&lt;&gt;"Výkaz výměr:",I2591=""),"Výkaz výměr:","")</f>
        <v>Výkaz výměr:</v>
      </c>
      <c r="I2592" s="51" t="s">
        <v>809</v>
      </c>
      <c r="J2592" s="52"/>
      <c r="K2592" s="53"/>
      <c r="L2592" s="54"/>
      <c r="M2592" s="55"/>
      <c r="N2592" s="56"/>
      <c r="O2592" s="57"/>
      <c r="P2592" s="58"/>
      <c r="Q2592" s="56"/>
      <c r="R2592" s="56"/>
      <c r="S2592" s="56"/>
      <c r="T2592" s="59" t="s">
        <v>3</v>
      </c>
      <c r="U2592" s="56"/>
      <c r="V2592" s="56"/>
      <c r="W2592" s="60"/>
    </row>
    <row r="2593" spans="6:25" s="47" customFormat="1" ht="10.5" outlineLevel="3" x14ac:dyDescent="0.25">
      <c r="F2593" s="48"/>
      <c r="G2593" s="49"/>
      <c r="H2593" s="50" t="str">
        <f>IF(AND(H2592&lt;&gt;"Výkaz výměr:",I2592=""),"Výkaz výměr:","")</f>
        <v/>
      </c>
      <c r="I2593" s="51" t="s">
        <v>750</v>
      </c>
      <c r="J2593" s="52"/>
      <c r="K2593" s="53"/>
      <c r="L2593" s="54"/>
      <c r="M2593" s="55">
        <v>12.48</v>
      </c>
      <c r="N2593" s="56"/>
      <c r="O2593" s="57"/>
      <c r="P2593" s="58"/>
      <c r="Q2593" s="56"/>
      <c r="R2593" s="56"/>
      <c r="S2593" s="56"/>
      <c r="T2593" s="59" t="s">
        <v>3</v>
      </c>
      <c r="U2593" s="56"/>
      <c r="V2593" s="56"/>
      <c r="W2593" s="60"/>
    </row>
    <row r="2594" spans="6:25" s="38" customFormat="1" ht="12" outlineLevel="2" x14ac:dyDescent="0.3">
      <c r="F2594" s="30">
        <v>392</v>
      </c>
      <c r="G2594" s="31" t="s">
        <v>0</v>
      </c>
      <c r="H2594" s="32" t="s">
        <v>295</v>
      </c>
      <c r="I2594" s="33" t="s">
        <v>1216</v>
      </c>
      <c r="J2594" s="31" t="s">
        <v>13</v>
      </c>
      <c r="K2594" s="34">
        <v>91</v>
      </c>
      <c r="L2594" s="35">
        <v>0</v>
      </c>
      <c r="M2594" s="34">
        <v>91</v>
      </c>
      <c r="N2594" s="36">
        <v>252</v>
      </c>
      <c r="O2594" s="37">
        <f>M2594*N2594</f>
        <v>22932</v>
      </c>
      <c r="P2594" s="37">
        <v>7.3899999999999993E-2</v>
      </c>
      <c r="Q2594" s="37">
        <f>M2594*P2594</f>
        <v>6.724899999999999</v>
      </c>
      <c r="R2594" s="37"/>
      <c r="S2594" s="37">
        <f>M2594*R2594</f>
        <v>0</v>
      </c>
      <c r="T2594" s="37">
        <v>21</v>
      </c>
      <c r="U2594" s="37">
        <f>O2594*T2594/100</f>
        <v>4815.72</v>
      </c>
      <c r="V2594" s="37">
        <f>U2594+O2594</f>
        <v>27747.72</v>
      </c>
      <c r="W2594" s="37" t="s">
        <v>1391</v>
      </c>
      <c r="X2594" s="37"/>
      <c r="Y2594" s="37">
        <v>1</v>
      </c>
    </row>
    <row r="2595" spans="6:25" s="38" customFormat="1" ht="12" outlineLevel="2" x14ac:dyDescent="0.3">
      <c r="F2595" s="39"/>
      <c r="G2595" s="40"/>
      <c r="H2595" s="191" t="s">
        <v>230</v>
      </c>
      <c r="I2595" s="203"/>
      <c r="J2595" s="203"/>
      <c r="K2595" s="203"/>
      <c r="L2595" s="203"/>
      <c r="M2595" s="203"/>
      <c r="N2595" s="203"/>
      <c r="O2595" s="203"/>
      <c r="P2595" s="42"/>
      <c r="Q2595" s="43"/>
      <c r="R2595" s="42"/>
      <c r="S2595" s="43"/>
      <c r="T2595" s="44"/>
      <c r="U2595" s="44"/>
      <c r="V2595" s="44"/>
      <c r="W2595" s="45"/>
    </row>
    <row r="2596" spans="6:25" s="38" customFormat="1" ht="6" customHeight="1" outlineLevel="2" x14ac:dyDescent="0.3">
      <c r="F2596" s="39"/>
      <c r="G2596" s="40"/>
      <c r="H2596" s="41"/>
      <c r="I2596" s="46"/>
      <c r="J2596" s="46"/>
      <c r="K2596" s="46"/>
      <c r="L2596" s="46"/>
      <c r="M2596" s="46"/>
      <c r="N2596" s="46"/>
      <c r="O2596" s="46"/>
      <c r="P2596" s="42"/>
      <c r="Q2596" s="43"/>
      <c r="R2596" s="42"/>
      <c r="S2596" s="43"/>
      <c r="T2596" s="44"/>
      <c r="U2596" s="44"/>
      <c r="V2596" s="44"/>
      <c r="W2596" s="45"/>
    </row>
    <row r="2597" spans="6:25" s="47" customFormat="1" ht="10.5" outlineLevel="3" x14ac:dyDescent="0.25">
      <c r="F2597" s="48"/>
      <c r="G2597" s="49"/>
      <c r="H2597" s="50" t="str">
        <f t="shared" ref="H2597:H2603" si="46">IF(AND(H2596&lt;&gt;"Výkaz výměr:",I2596=""),"Výkaz výměr:","")</f>
        <v>Výkaz výměr:</v>
      </c>
      <c r="I2597" s="51" t="s">
        <v>735</v>
      </c>
      <c r="J2597" s="52"/>
      <c r="K2597" s="53"/>
      <c r="L2597" s="54"/>
      <c r="M2597" s="55"/>
      <c r="N2597" s="56"/>
      <c r="O2597" s="57"/>
      <c r="P2597" s="58"/>
      <c r="Q2597" s="56"/>
      <c r="R2597" s="56"/>
      <c r="S2597" s="56"/>
      <c r="T2597" s="59" t="s">
        <v>3</v>
      </c>
      <c r="U2597" s="56"/>
      <c r="V2597" s="56"/>
      <c r="W2597" s="60"/>
    </row>
    <row r="2598" spans="6:25" s="47" customFormat="1" ht="10.5" outlineLevel="3" x14ac:dyDescent="0.25">
      <c r="F2598" s="48"/>
      <c r="G2598" s="49"/>
      <c r="H2598" s="50" t="str">
        <f t="shared" si="46"/>
        <v/>
      </c>
      <c r="I2598" s="51" t="s">
        <v>383</v>
      </c>
      <c r="J2598" s="52"/>
      <c r="K2598" s="53"/>
      <c r="L2598" s="54"/>
      <c r="M2598" s="55"/>
      <c r="N2598" s="56"/>
      <c r="O2598" s="57"/>
      <c r="P2598" s="58"/>
      <c r="Q2598" s="56"/>
      <c r="R2598" s="56"/>
      <c r="S2598" s="56"/>
      <c r="T2598" s="59" t="s">
        <v>3</v>
      </c>
      <c r="U2598" s="56"/>
      <c r="V2598" s="56"/>
      <c r="W2598" s="60"/>
    </row>
    <row r="2599" spans="6:25" s="47" customFormat="1" ht="10.5" outlineLevel="3" x14ac:dyDescent="0.25">
      <c r="F2599" s="48"/>
      <c r="G2599" s="49"/>
      <c r="H2599" s="50" t="str">
        <f t="shared" si="46"/>
        <v/>
      </c>
      <c r="I2599" s="51" t="s">
        <v>451</v>
      </c>
      <c r="J2599" s="52"/>
      <c r="K2599" s="53"/>
      <c r="L2599" s="54"/>
      <c r="M2599" s="55"/>
      <c r="N2599" s="56"/>
      <c r="O2599" s="57"/>
      <c r="P2599" s="58"/>
      <c r="Q2599" s="56"/>
      <c r="R2599" s="56"/>
      <c r="S2599" s="56"/>
      <c r="T2599" s="59" t="s">
        <v>3</v>
      </c>
      <c r="U2599" s="56"/>
      <c r="V2599" s="56"/>
      <c r="W2599" s="60"/>
    </row>
    <row r="2600" spans="6:25" s="47" customFormat="1" ht="10.5" outlineLevel="3" x14ac:dyDescent="0.25">
      <c r="F2600" s="48"/>
      <c r="G2600" s="49"/>
      <c r="H2600" s="50" t="str">
        <f t="shared" si="46"/>
        <v/>
      </c>
      <c r="I2600" s="51" t="s">
        <v>236</v>
      </c>
      <c r="J2600" s="52"/>
      <c r="K2600" s="53"/>
      <c r="L2600" s="54"/>
      <c r="M2600" s="55"/>
      <c r="N2600" s="56"/>
      <c r="O2600" s="57"/>
      <c r="P2600" s="58"/>
      <c r="Q2600" s="56"/>
      <c r="R2600" s="56"/>
      <c r="S2600" s="56"/>
      <c r="T2600" s="59" t="s">
        <v>3</v>
      </c>
      <c r="U2600" s="56"/>
      <c r="V2600" s="56"/>
      <c r="W2600" s="60"/>
    </row>
    <row r="2601" spans="6:25" s="47" customFormat="1" ht="10.5" outlineLevel="3" x14ac:dyDescent="0.25">
      <c r="F2601" s="48"/>
      <c r="G2601" s="49"/>
      <c r="H2601" s="50" t="str">
        <f t="shared" si="46"/>
        <v/>
      </c>
      <c r="I2601" s="51" t="s">
        <v>929</v>
      </c>
      <c r="J2601" s="52"/>
      <c r="K2601" s="53"/>
      <c r="L2601" s="54"/>
      <c r="M2601" s="55"/>
      <c r="N2601" s="56"/>
      <c r="O2601" s="57"/>
      <c r="P2601" s="58"/>
      <c r="Q2601" s="56"/>
      <c r="R2601" s="56"/>
      <c r="S2601" s="56"/>
      <c r="T2601" s="59" t="s">
        <v>3</v>
      </c>
      <c r="U2601" s="56"/>
      <c r="V2601" s="56"/>
      <c r="W2601" s="60"/>
    </row>
    <row r="2602" spans="6:25" s="47" customFormat="1" ht="10.5" outlineLevel="3" x14ac:dyDescent="0.25">
      <c r="F2602" s="48"/>
      <c r="G2602" s="49"/>
      <c r="H2602" s="50" t="str">
        <f t="shared" si="46"/>
        <v/>
      </c>
      <c r="I2602" s="51" t="s">
        <v>27</v>
      </c>
      <c r="J2602" s="52"/>
      <c r="K2602" s="53"/>
      <c r="L2602" s="54"/>
      <c r="M2602" s="55"/>
      <c r="N2602" s="56"/>
      <c r="O2602" s="57"/>
      <c r="P2602" s="58"/>
      <c r="Q2602" s="56"/>
      <c r="R2602" s="56"/>
      <c r="S2602" s="56"/>
      <c r="T2602" s="59" t="s">
        <v>3</v>
      </c>
      <c r="U2602" s="56"/>
      <c r="V2602" s="56"/>
      <c r="W2602" s="60"/>
    </row>
    <row r="2603" spans="6:25" s="47" customFormat="1" ht="10.5" outlineLevel="3" x14ac:dyDescent="0.25">
      <c r="F2603" s="48"/>
      <c r="G2603" s="49"/>
      <c r="H2603" s="50" t="str">
        <f t="shared" si="46"/>
        <v/>
      </c>
      <c r="I2603" s="51" t="s">
        <v>604</v>
      </c>
      <c r="J2603" s="52"/>
      <c r="K2603" s="53"/>
      <c r="L2603" s="54"/>
      <c r="M2603" s="55">
        <v>91</v>
      </c>
      <c r="N2603" s="56"/>
      <c r="O2603" s="57"/>
      <c r="P2603" s="58"/>
      <c r="Q2603" s="56"/>
      <c r="R2603" s="56"/>
      <c r="S2603" s="56"/>
      <c r="T2603" s="59" t="s">
        <v>3</v>
      </c>
      <c r="U2603" s="56"/>
      <c r="V2603" s="56"/>
      <c r="W2603" s="60"/>
    </row>
    <row r="2604" spans="6:25" s="38" customFormat="1" ht="12" outlineLevel="2" x14ac:dyDescent="0.3">
      <c r="F2604" s="30">
        <v>393</v>
      </c>
      <c r="G2604" s="31" t="s">
        <v>0</v>
      </c>
      <c r="H2604" s="32" t="s">
        <v>169</v>
      </c>
      <c r="I2604" s="33" t="s">
        <v>1247</v>
      </c>
      <c r="J2604" s="31" t="s">
        <v>13</v>
      </c>
      <c r="K2604" s="34">
        <v>94.64</v>
      </c>
      <c r="L2604" s="35">
        <v>0</v>
      </c>
      <c r="M2604" s="34">
        <v>94.64</v>
      </c>
      <c r="N2604" s="36">
        <v>287</v>
      </c>
      <c r="O2604" s="37">
        <f>M2604*N2604</f>
        <v>27161.68</v>
      </c>
      <c r="P2604" s="37">
        <v>0.17244999999999999</v>
      </c>
      <c r="Q2604" s="37">
        <f>M2604*P2604</f>
        <v>16.320667999999998</v>
      </c>
      <c r="R2604" s="37"/>
      <c r="S2604" s="37">
        <f>M2604*R2604</f>
        <v>0</v>
      </c>
      <c r="T2604" s="37">
        <v>21</v>
      </c>
      <c r="U2604" s="37">
        <f>O2604*T2604/100</f>
        <v>5703.9528</v>
      </c>
      <c r="V2604" s="37">
        <f>U2604+O2604</f>
        <v>32865.632799999999</v>
      </c>
      <c r="W2604" s="37" t="s">
        <v>523</v>
      </c>
      <c r="X2604" s="37"/>
      <c r="Y2604" s="37">
        <v>1</v>
      </c>
    </row>
    <row r="2605" spans="6:25" s="38" customFormat="1" ht="12" outlineLevel="2" x14ac:dyDescent="0.3">
      <c r="F2605" s="39"/>
      <c r="G2605" s="40"/>
      <c r="H2605" s="191" t="s">
        <v>230</v>
      </c>
      <c r="I2605" s="203"/>
      <c r="J2605" s="203"/>
      <c r="K2605" s="203"/>
      <c r="L2605" s="203"/>
      <c r="M2605" s="203"/>
      <c r="N2605" s="203"/>
      <c r="O2605" s="203"/>
      <c r="P2605" s="42"/>
      <c r="Q2605" s="43"/>
      <c r="R2605" s="42"/>
      <c r="S2605" s="43"/>
      <c r="T2605" s="44"/>
      <c r="U2605" s="44"/>
      <c r="V2605" s="44"/>
      <c r="W2605" s="45"/>
    </row>
    <row r="2606" spans="6:25" s="38" customFormat="1" ht="6" customHeight="1" outlineLevel="2" x14ac:dyDescent="0.3">
      <c r="F2606" s="39"/>
      <c r="G2606" s="40"/>
      <c r="H2606" s="41"/>
      <c r="I2606" s="46"/>
      <c r="J2606" s="46"/>
      <c r="K2606" s="46"/>
      <c r="L2606" s="46"/>
      <c r="M2606" s="46"/>
      <c r="N2606" s="46"/>
      <c r="O2606" s="46"/>
      <c r="P2606" s="42"/>
      <c r="Q2606" s="43"/>
      <c r="R2606" s="42"/>
      <c r="S2606" s="43"/>
      <c r="T2606" s="44"/>
      <c r="U2606" s="44"/>
      <c r="V2606" s="44"/>
      <c r="W2606" s="45"/>
    </row>
    <row r="2607" spans="6:25" s="47" customFormat="1" ht="10.5" outlineLevel="3" x14ac:dyDescent="0.25">
      <c r="F2607" s="48"/>
      <c r="G2607" s="49"/>
      <c r="H2607" s="50" t="str">
        <f>IF(AND(H2606&lt;&gt;"Výkaz výměr:",I2606=""),"Výkaz výměr:","")</f>
        <v>Výkaz výměr:</v>
      </c>
      <c r="I2607" s="51" t="s">
        <v>729</v>
      </c>
      <c r="J2607" s="52"/>
      <c r="K2607" s="53"/>
      <c r="L2607" s="54"/>
      <c r="M2607" s="55"/>
      <c r="N2607" s="56"/>
      <c r="O2607" s="57"/>
      <c r="P2607" s="58"/>
      <c r="Q2607" s="56"/>
      <c r="R2607" s="56"/>
      <c r="S2607" s="56"/>
      <c r="T2607" s="59" t="s">
        <v>3</v>
      </c>
      <c r="U2607" s="56"/>
      <c r="V2607" s="56"/>
      <c r="W2607" s="60"/>
    </row>
    <row r="2608" spans="6:25" s="47" customFormat="1" ht="10.5" outlineLevel="3" x14ac:dyDescent="0.25">
      <c r="F2608" s="48"/>
      <c r="G2608" s="49"/>
      <c r="H2608" s="50" t="str">
        <f>IF(AND(H2607&lt;&gt;"Výkaz výměr:",I2607=""),"Výkaz výměr:","")</f>
        <v/>
      </c>
      <c r="I2608" s="51" t="s">
        <v>808</v>
      </c>
      <c r="J2608" s="52"/>
      <c r="K2608" s="53"/>
      <c r="L2608" s="54"/>
      <c r="M2608" s="55">
        <v>94.64</v>
      </c>
      <c r="N2608" s="56"/>
      <c r="O2608" s="57"/>
      <c r="P2608" s="58"/>
      <c r="Q2608" s="56"/>
      <c r="R2608" s="56"/>
      <c r="S2608" s="56"/>
      <c r="T2608" s="59" t="s">
        <v>3</v>
      </c>
      <c r="U2608" s="56"/>
      <c r="V2608" s="56"/>
      <c r="W2608" s="60"/>
    </row>
    <row r="2609" spans="6:25" s="38" customFormat="1" ht="12" outlineLevel="2" x14ac:dyDescent="0.3">
      <c r="F2609" s="30">
        <v>394</v>
      </c>
      <c r="G2609" s="31" t="s">
        <v>0</v>
      </c>
      <c r="H2609" s="32" t="s">
        <v>296</v>
      </c>
      <c r="I2609" s="33" t="s">
        <v>1058</v>
      </c>
      <c r="J2609" s="31" t="s">
        <v>1</v>
      </c>
      <c r="K2609" s="34">
        <v>0.6</v>
      </c>
      <c r="L2609" s="35">
        <v>0</v>
      </c>
      <c r="M2609" s="34">
        <v>0.6</v>
      </c>
      <c r="N2609" s="36">
        <v>150</v>
      </c>
      <c r="O2609" s="37">
        <f>M2609*N2609</f>
        <v>90</v>
      </c>
      <c r="P2609" s="37">
        <v>3.3E-4</v>
      </c>
      <c r="Q2609" s="37">
        <f>M2609*P2609</f>
        <v>1.9799999999999999E-4</v>
      </c>
      <c r="R2609" s="37"/>
      <c r="S2609" s="37">
        <f>M2609*R2609</f>
        <v>0</v>
      </c>
      <c r="T2609" s="37">
        <v>21</v>
      </c>
      <c r="U2609" s="37">
        <f>O2609*T2609/100</f>
        <v>18.899999999999999</v>
      </c>
      <c r="V2609" s="37">
        <f>U2609+O2609</f>
        <v>108.9</v>
      </c>
      <c r="W2609" s="37"/>
      <c r="X2609" s="37"/>
      <c r="Y2609" s="37">
        <v>1</v>
      </c>
    </row>
    <row r="2610" spans="6:25" s="38" customFormat="1" ht="12" outlineLevel="2" x14ac:dyDescent="0.3">
      <c r="F2610" s="39"/>
      <c r="G2610" s="40"/>
      <c r="H2610" s="191" t="s">
        <v>230</v>
      </c>
      <c r="I2610" s="203"/>
      <c r="J2610" s="203"/>
      <c r="K2610" s="203"/>
      <c r="L2610" s="203"/>
      <c r="M2610" s="203"/>
      <c r="N2610" s="203"/>
      <c r="O2610" s="203"/>
      <c r="P2610" s="42"/>
      <c r="Q2610" s="43"/>
      <c r="R2610" s="42"/>
      <c r="S2610" s="43"/>
      <c r="T2610" s="44"/>
      <c r="U2610" s="44"/>
      <c r="V2610" s="44"/>
      <c r="W2610" s="45"/>
    </row>
    <row r="2611" spans="6:25" s="38" customFormat="1" ht="6" customHeight="1" outlineLevel="2" x14ac:dyDescent="0.3">
      <c r="F2611" s="39"/>
      <c r="G2611" s="40"/>
      <c r="H2611" s="41"/>
      <c r="I2611" s="46"/>
      <c r="J2611" s="46"/>
      <c r="K2611" s="46"/>
      <c r="L2611" s="46"/>
      <c r="M2611" s="46"/>
      <c r="N2611" s="46"/>
      <c r="O2611" s="46"/>
      <c r="P2611" s="42"/>
      <c r="Q2611" s="43"/>
      <c r="R2611" s="42"/>
      <c r="S2611" s="43"/>
      <c r="T2611" s="44"/>
      <c r="U2611" s="44"/>
      <c r="V2611" s="44"/>
      <c r="W2611" s="45"/>
    </row>
    <row r="2612" spans="6:25" s="47" customFormat="1" ht="10.5" outlineLevel="3" x14ac:dyDescent="0.25">
      <c r="F2612" s="48"/>
      <c r="G2612" s="49"/>
      <c r="H2612" s="50" t="str">
        <f>IF(AND(H2611&lt;&gt;"Výkaz výměr:",I2611=""),"Výkaz výměr:","")</f>
        <v>Výkaz výměr:</v>
      </c>
      <c r="I2612" s="51" t="s">
        <v>1289</v>
      </c>
      <c r="J2612" s="52"/>
      <c r="K2612" s="53"/>
      <c r="L2612" s="54"/>
      <c r="M2612" s="55"/>
      <c r="N2612" s="56"/>
      <c r="O2612" s="57"/>
      <c r="P2612" s="58"/>
      <c r="Q2612" s="56"/>
      <c r="R2612" s="56"/>
      <c r="S2612" s="56"/>
      <c r="T2612" s="59" t="s">
        <v>3</v>
      </c>
      <c r="U2612" s="56"/>
      <c r="V2612" s="56"/>
      <c r="W2612" s="60"/>
    </row>
    <row r="2613" spans="6:25" s="47" customFormat="1" ht="10.5" outlineLevel="3" x14ac:dyDescent="0.25">
      <c r="F2613" s="48"/>
      <c r="G2613" s="49"/>
      <c r="H2613" s="50" t="str">
        <f>IF(AND(H2612&lt;&gt;"Výkaz výměr:",I2612=""),"Výkaz výměr:","")</f>
        <v/>
      </c>
      <c r="I2613" s="51" t="s">
        <v>622</v>
      </c>
      <c r="J2613" s="52"/>
      <c r="K2613" s="53"/>
      <c r="L2613" s="54"/>
      <c r="M2613" s="55">
        <v>0.6</v>
      </c>
      <c r="N2613" s="56"/>
      <c r="O2613" s="57"/>
      <c r="P2613" s="58"/>
      <c r="Q2613" s="56"/>
      <c r="R2613" s="56"/>
      <c r="S2613" s="56"/>
      <c r="T2613" s="59" t="s">
        <v>3</v>
      </c>
      <c r="U2613" s="56"/>
      <c r="V2613" s="56"/>
      <c r="W2613" s="60"/>
    </row>
    <row r="2614" spans="6:25" s="38" customFormat="1" ht="12" outlineLevel="2" x14ac:dyDescent="0.3">
      <c r="F2614" s="30">
        <v>395</v>
      </c>
      <c r="G2614" s="31" t="s">
        <v>0</v>
      </c>
      <c r="H2614" s="32" t="s">
        <v>297</v>
      </c>
      <c r="I2614" s="33" t="s">
        <v>1059</v>
      </c>
      <c r="J2614" s="31" t="s">
        <v>1</v>
      </c>
      <c r="K2614" s="34">
        <v>4.55</v>
      </c>
      <c r="L2614" s="35">
        <v>0</v>
      </c>
      <c r="M2614" s="34">
        <v>4.55</v>
      </c>
      <c r="N2614" s="36">
        <v>200</v>
      </c>
      <c r="O2614" s="37">
        <f>M2614*N2614</f>
        <v>910</v>
      </c>
      <c r="P2614" s="37">
        <v>3.6000000000000002E-4</v>
      </c>
      <c r="Q2614" s="37">
        <f>M2614*P2614</f>
        <v>1.6380000000000001E-3</v>
      </c>
      <c r="R2614" s="37"/>
      <c r="S2614" s="37">
        <f>M2614*R2614</f>
        <v>0</v>
      </c>
      <c r="T2614" s="37">
        <v>21</v>
      </c>
      <c r="U2614" s="37">
        <f>O2614*T2614/100</f>
        <v>191.1</v>
      </c>
      <c r="V2614" s="37">
        <f>U2614+O2614</f>
        <v>1101.0999999999999</v>
      </c>
      <c r="W2614" s="37"/>
      <c r="X2614" s="37"/>
      <c r="Y2614" s="37">
        <v>1</v>
      </c>
    </row>
    <row r="2615" spans="6:25" s="38" customFormat="1" ht="12" outlineLevel="2" x14ac:dyDescent="0.3">
      <c r="F2615" s="39"/>
      <c r="G2615" s="40"/>
      <c r="H2615" s="191" t="s">
        <v>230</v>
      </c>
      <c r="I2615" s="203"/>
      <c r="J2615" s="203"/>
      <c r="K2615" s="203"/>
      <c r="L2615" s="203"/>
      <c r="M2615" s="203"/>
      <c r="N2615" s="203"/>
      <c r="O2615" s="203"/>
      <c r="P2615" s="42"/>
      <c r="Q2615" s="43"/>
      <c r="R2615" s="42"/>
      <c r="S2615" s="43"/>
      <c r="T2615" s="44"/>
      <c r="U2615" s="44"/>
      <c r="V2615" s="44"/>
      <c r="W2615" s="45"/>
    </row>
    <row r="2616" spans="6:25" s="38" customFormat="1" ht="6" customHeight="1" outlineLevel="2" x14ac:dyDescent="0.3">
      <c r="F2616" s="39"/>
      <c r="G2616" s="40"/>
      <c r="H2616" s="41"/>
      <c r="I2616" s="46"/>
      <c r="J2616" s="46"/>
      <c r="K2616" s="46"/>
      <c r="L2616" s="46"/>
      <c r="M2616" s="46"/>
      <c r="N2616" s="46"/>
      <c r="O2616" s="46"/>
      <c r="P2616" s="42"/>
      <c r="Q2616" s="43"/>
      <c r="R2616" s="42"/>
      <c r="S2616" s="43"/>
      <c r="T2616" s="44"/>
      <c r="U2616" s="44"/>
      <c r="V2616" s="44"/>
      <c r="W2616" s="45"/>
    </row>
    <row r="2617" spans="6:25" s="47" customFormat="1" ht="10.5" outlineLevel="3" x14ac:dyDescent="0.25">
      <c r="F2617" s="48"/>
      <c r="G2617" s="49"/>
      <c r="H2617" s="50" t="str">
        <f>IF(AND(H2616&lt;&gt;"Výkaz výměr:",I2616=""),"Výkaz výměr:","")</f>
        <v>Výkaz výměr:</v>
      </c>
      <c r="I2617" s="51" t="s">
        <v>1296</v>
      </c>
      <c r="J2617" s="52"/>
      <c r="K2617" s="53"/>
      <c r="L2617" s="54"/>
      <c r="M2617" s="55"/>
      <c r="N2617" s="56"/>
      <c r="O2617" s="57"/>
      <c r="P2617" s="58"/>
      <c r="Q2617" s="56"/>
      <c r="R2617" s="56"/>
      <c r="S2617" s="56"/>
      <c r="T2617" s="59" t="s">
        <v>3</v>
      </c>
      <c r="U2617" s="56"/>
      <c r="V2617" s="56"/>
      <c r="W2617" s="60"/>
    </row>
    <row r="2618" spans="6:25" s="47" customFormat="1" ht="10.5" outlineLevel="3" x14ac:dyDescent="0.25">
      <c r="F2618" s="48"/>
      <c r="G2618" s="49"/>
      <c r="H2618" s="50" t="str">
        <f>IF(AND(H2617&lt;&gt;"Výkaz výměr:",I2617=""),"Výkaz výměr:","")</f>
        <v/>
      </c>
      <c r="I2618" s="51" t="s">
        <v>1266</v>
      </c>
      <c r="J2618" s="52"/>
      <c r="K2618" s="53"/>
      <c r="L2618" s="54"/>
      <c r="M2618" s="55"/>
      <c r="N2618" s="56"/>
      <c r="O2618" s="57"/>
      <c r="P2618" s="58"/>
      <c r="Q2618" s="56"/>
      <c r="R2618" s="56"/>
      <c r="S2618" s="56"/>
      <c r="T2618" s="59" t="s">
        <v>3</v>
      </c>
      <c r="U2618" s="56"/>
      <c r="V2618" s="56"/>
      <c r="W2618" s="60"/>
    </row>
    <row r="2619" spans="6:25" s="47" customFormat="1" ht="10.5" outlineLevel="3" x14ac:dyDescent="0.25">
      <c r="F2619" s="48"/>
      <c r="G2619" s="49"/>
      <c r="H2619" s="50" t="str">
        <f>IF(AND(H2618&lt;&gt;"Výkaz výměr:",I2618=""),"Výkaz výměr:","")</f>
        <v/>
      </c>
      <c r="I2619" s="51" t="s">
        <v>709</v>
      </c>
      <c r="J2619" s="52"/>
      <c r="K2619" s="53"/>
      <c r="L2619" s="54"/>
      <c r="M2619" s="55">
        <v>4.55</v>
      </c>
      <c r="N2619" s="56"/>
      <c r="O2619" s="57"/>
      <c r="P2619" s="58"/>
      <c r="Q2619" s="56"/>
      <c r="R2619" s="56"/>
      <c r="S2619" s="56"/>
      <c r="T2619" s="59" t="s">
        <v>3</v>
      </c>
      <c r="U2619" s="56"/>
      <c r="V2619" s="56"/>
      <c r="W2619" s="60"/>
    </row>
    <row r="2620" spans="6:25" s="3" customFormat="1" ht="12.75" customHeight="1" outlineLevel="2" x14ac:dyDescent="0.25">
      <c r="F2620" s="9"/>
      <c r="G2620" s="10"/>
      <c r="H2620" s="10"/>
      <c r="I2620" s="11"/>
      <c r="J2620" s="10"/>
      <c r="K2620" s="12"/>
      <c r="L2620" s="13"/>
      <c r="M2620" s="12"/>
      <c r="N2620" s="13"/>
      <c r="O2620" s="14"/>
      <c r="P2620" s="15"/>
      <c r="Q2620" s="13"/>
      <c r="R2620" s="13"/>
      <c r="S2620" s="13"/>
      <c r="T2620" s="16" t="s">
        <v>3</v>
      </c>
      <c r="U2620" s="13"/>
      <c r="V2620" s="13"/>
      <c r="W2620" s="13"/>
    </row>
    <row r="2621" spans="6:25" s="69" customFormat="1" ht="16.5" customHeight="1" outlineLevel="1" x14ac:dyDescent="0.3">
      <c r="F2621" s="70"/>
      <c r="G2621" s="71"/>
      <c r="H2621" s="72"/>
      <c r="I2621" s="72" t="s">
        <v>1275</v>
      </c>
      <c r="J2621" s="71"/>
      <c r="K2621" s="73"/>
      <c r="L2621" s="74"/>
      <c r="M2621" s="73"/>
      <c r="N2621" s="74"/>
      <c r="O2621" s="75">
        <f>SUBTOTAL(9,O2622:O2637)</f>
        <v>12702.56</v>
      </c>
      <c r="P2621" s="76"/>
      <c r="Q2621" s="75">
        <f>SUBTOTAL(9,Q2622:Q2637)</f>
        <v>1.3225200000000001E-2</v>
      </c>
      <c r="R2621" s="74"/>
      <c r="S2621" s="75">
        <f>SUBTOTAL(9,S2622:S2637)</f>
        <v>0</v>
      </c>
      <c r="T2621" s="77"/>
      <c r="U2621" s="75">
        <f>SUBTOTAL(9,U2622:U2637)</f>
        <v>2667.5376000000001</v>
      </c>
      <c r="V2621" s="75">
        <f>SUBTOTAL(9,V2622:V2637)</f>
        <v>15370.097599999999</v>
      </c>
      <c r="W2621" s="78"/>
      <c r="Y2621" s="75">
        <f>SUBTOTAL(9,Y2622:Y2637)</f>
        <v>3</v>
      </c>
    </row>
    <row r="2622" spans="6:25" s="38" customFormat="1" ht="12" outlineLevel="2" x14ac:dyDescent="0.3">
      <c r="F2622" s="30">
        <v>396</v>
      </c>
      <c r="G2622" s="31" t="s">
        <v>0</v>
      </c>
      <c r="H2622" s="32" t="s">
        <v>223</v>
      </c>
      <c r="I2622" s="33" t="s">
        <v>1200</v>
      </c>
      <c r="J2622" s="31" t="s">
        <v>16</v>
      </c>
      <c r="K2622" s="34">
        <v>4</v>
      </c>
      <c r="L2622" s="35">
        <v>0</v>
      </c>
      <c r="M2622" s="34">
        <v>4</v>
      </c>
      <c r="N2622" s="36">
        <v>2870</v>
      </c>
      <c r="O2622" s="37">
        <f>M2622*N2622</f>
        <v>11480</v>
      </c>
      <c r="P2622" s="37">
        <v>0</v>
      </c>
      <c r="Q2622" s="37">
        <f>M2622*P2622</f>
        <v>0</v>
      </c>
      <c r="R2622" s="37"/>
      <c r="S2622" s="37">
        <f>M2622*R2622</f>
        <v>0</v>
      </c>
      <c r="T2622" s="37">
        <v>21</v>
      </c>
      <c r="U2622" s="37">
        <f>O2622*T2622/100</f>
        <v>2410.8000000000002</v>
      </c>
      <c r="V2622" s="37">
        <f>U2622+O2622</f>
        <v>13890.8</v>
      </c>
      <c r="W2622" s="37" t="s">
        <v>1341</v>
      </c>
      <c r="X2622" s="37"/>
      <c r="Y2622" s="37">
        <v>1</v>
      </c>
    </row>
    <row r="2623" spans="6:25" s="38" customFormat="1" ht="12" outlineLevel="2" x14ac:dyDescent="0.3">
      <c r="F2623" s="39"/>
      <c r="G2623" s="40"/>
      <c r="H2623" s="191" t="s">
        <v>230</v>
      </c>
      <c r="I2623" s="203"/>
      <c r="J2623" s="203"/>
      <c r="K2623" s="203"/>
      <c r="L2623" s="203"/>
      <c r="M2623" s="203"/>
      <c r="N2623" s="203"/>
      <c r="O2623" s="203"/>
      <c r="P2623" s="42"/>
      <c r="Q2623" s="43"/>
      <c r="R2623" s="42"/>
      <c r="S2623" s="43"/>
      <c r="T2623" s="44"/>
      <c r="U2623" s="44"/>
      <c r="V2623" s="44"/>
      <c r="W2623" s="45"/>
    </row>
    <row r="2624" spans="6:25" s="38" customFormat="1" ht="6" customHeight="1" outlineLevel="2" x14ac:dyDescent="0.3">
      <c r="F2624" s="39"/>
      <c r="G2624" s="40"/>
      <c r="H2624" s="41"/>
      <c r="I2624" s="46"/>
      <c r="J2624" s="46"/>
      <c r="K2624" s="46"/>
      <c r="L2624" s="46"/>
      <c r="M2624" s="46"/>
      <c r="N2624" s="46"/>
      <c r="O2624" s="46"/>
      <c r="P2624" s="42"/>
      <c r="Q2624" s="43"/>
      <c r="R2624" s="42"/>
      <c r="S2624" s="43"/>
      <c r="T2624" s="44"/>
      <c r="U2624" s="44"/>
      <c r="V2624" s="44"/>
      <c r="W2624" s="45"/>
    </row>
    <row r="2625" spans="6:25" s="47" customFormat="1" ht="10.5" outlineLevel="3" x14ac:dyDescent="0.25">
      <c r="F2625" s="48"/>
      <c r="G2625" s="49"/>
      <c r="H2625" s="50" t="str">
        <f>IF(AND(H2624&lt;&gt;"Výkaz výměr:",I2624=""),"Výkaz výměr:","")</f>
        <v>Výkaz výměr:</v>
      </c>
      <c r="I2625" s="51" t="s">
        <v>520</v>
      </c>
      <c r="J2625" s="52"/>
      <c r="K2625" s="53"/>
      <c r="L2625" s="54"/>
      <c r="M2625" s="55"/>
      <c r="N2625" s="56"/>
      <c r="O2625" s="57"/>
      <c r="P2625" s="58"/>
      <c r="Q2625" s="56"/>
      <c r="R2625" s="56"/>
      <c r="S2625" s="56"/>
      <c r="T2625" s="59" t="s">
        <v>3</v>
      </c>
      <c r="U2625" s="56"/>
      <c r="V2625" s="56"/>
      <c r="W2625" s="60"/>
    </row>
    <row r="2626" spans="6:25" s="47" customFormat="1" ht="10.5" outlineLevel="3" x14ac:dyDescent="0.25">
      <c r="F2626" s="48"/>
      <c r="G2626" s="49"/>
      <c r="H2626" s="50" t="str">
        <f>IF(AND(H2625&lt;&gt;"Výkaz výměr:",I2625=""),"Výkaz výměr:","")</f>
        <v/>
      </c>
      <c r="I2626" s="51" t="s">
        <v>559</v>
      </c>
      <c r="J2626" s="52"/>
      <c r="K2626" s="53"/>
      <c r="L2626" s="54"/>
      <c r="M2626" s="55">
        <v>4</v>
      </c>
      <c r="N2626" s="56"/>
      <c r="O2626" s="57"/>
      <c r="P2626" s="58"/>
      <c r="Q2626" s="56"/>
      <c r="R2626" s="56"/>
      <c r="S2626" s="56"/>
      <c r="T2626" s="59" t="s">
        <v>3</v>
      </c>
      <c r="U2626" s="56"/>
      <c r="V2626" s="56"/>
      <c r="W2626" s="60"/>
    </row>
    <row r="2627" spans="6:25" s="38" customFormat="1" ht="12" outlineLevel="2" x14ac:dyDescent="0.3">
      <c r="F2627" s="30">
        <v>397</v>
      </c>
      <c r="G2627" s="31" t="s">
        <v>0</v>
      </c>
      <c r="H2627" s="32" t="s">
        <v>299</v>
      </c>
      <c r="I2627" s="33" t="s">
        <v>1178</v>
      </c>
      <c r="J2627" s="31" t="s">
        <v>1</v>
      </c>
      <c r="K2627" s="34">
        <v>4</v>
      </c>
      <c r="L2627" s="35">
        <v>0</v>
      </c>
      <c r="M2627" s="34">
        <v>4</v>
      </c>
      <c r="N2627" s="36">
        <v>112</v>
      </c>
      <c r="O2627" s="37">
        <f>M2627*N2627</f>
        <v>448</v>
      </c>
      <c r="P2627" s="37">
        <v>0</v>
      </c>
      <c r="Q2627" s="37">
        <f>M2627*P2627</f>
        <v>0</v>
      </c>
      <c r="R2627" s="37"/>
      <c r="S2627" s="37">
        <f>M2627*R2627</f>
        <v>0</v>
      </c>
      <c r="T2627" s="37">
        <v>21</v>
      </c>
      <c r="U2627" s="37">
        <f>O2627*T2627/100</f>
        <v>94.08</v>
      </c>
      <c r="V2627" s="37">
        <f>U2627+O2627</f>
        <v>542.08000000000004</v>
      </c>
      <c r="W2627" s="37" t="s">
        <v>1390</v>
      </c>
      <c r="X2627" s="37"/>
      <c r="Y2627" s="37">
        <v>1</v>
      </c>
    </row>
    <row r="2628" spans="6:25" s="38" customFormat="1" ht="12" outlineLevel="2" x14ac:dyDescent="0.3">
      <c r="F2628" s="39"/>
      <c r="G2628" s="40"/>
      <c r="H2628" s="191" t="s">
        <v>230</v>
      </c>
      <c r="I2628" s="203"/>
      <c r="J2628" s="203"/>
      <c r="K2628" s="203"/>
      <c r="L2628" s="203"/>
      <c r="M2628" s="203"/>
      <c r="N2628" s="203"/>
      <c r="O2628" s="203"/>
      <c r="P2628" s="42"/>
      <c r="Q2628" s="43"/>
      <c r="R2628" s="42"/>
      <c r="S2628" s="43"/>
      <c r="T2628" s="44"/>
      <c r="U2628" s="44"/>
      <c r="V2628" s="44"/>
      <c r="W2628" s="45"/>
    </row>
    <row r="2629" spans="6:25" s="38" customFormat="1" ht="6" customHeight="1" outlineLevel="2" x14ac:dyDescent="0.3">
      <c r="F2629" s="39"/>
      <c r="G2629" s="40"/>
      <c r="H2629" s="41"/>
      <c r="I2629" s="46"/>
      <c r="J2629" s="46"/>
      <c r="K2629" s="46"/>
      <c r="L2629" s="46"/>
      <c r="M2629" s="46"/>
      <c r="N2629" s="46"/>
      <c r="O2629" s="46"/>
      <c r="P2629" s="42"/>
      <c r="Q2629" s="43"/>
      <c r="R2629" s="42"/>
      <c r="S2629" s="43"/>
      <c r="T2629" s="44"/>
      <c r="U2629" s="44"/>
      <c r="V2629" s="44"/>
      <c r="W2629" s="45"/>
    </row>
    <row r="2630" spans="6:25" s="47" customFormat="1" ht="10.5" outlineLevel="3" x14ac:dyDescent="0.25">
      <c r="F2630" s="48"/>
      <c r="G2630" s="49"/>
      <c r="H2630" s="50" t="str">
        <f>IF(AND(H2629&lt;&gt;"Výkaz výměr:",I2629=""),"Výkaz výměr:","")</f>
        <v>Výkaz výměr:</v>
      </c>
      <c r="I2630" s="51" t="s">
        <v>36</v>
      </c>
      <c r="J2630" s="52"/>
      <c r="K2630" s="53"/>
      <c r="L2630" s="54"/>
      <c r="M2630" s="55"/>
      <c r="N2630" s="56"/>
      <c r="O2630" s="57"/>
      <c r="P2630" s="58"/>
      <c r="Q2630" s="56"/>
      <c r="R2630" s="56"/>
      <c r="S2630" s="56"/>
      <c r="T2630" s="59" t="s">
        <v>3</v>
      </c>
      <c r="U2630" s="56"/>
      <c r="V2630" s="56"/>
      <c r="W2630" s="60"/>
    </row>
    <row r="2631" spans="6:25" s="47" customFormat="1" ht="10.5" outlineLevel="3" x14ac:dyDescent="0.25">
      <c r="F2631" s="48"/>
      <c r="G2631" s="49"/>
      <c r="H2631" s="50" t="str">
        <f>IF(AND(H2630&lt;&gt;"Výkaz výměr:",I2630=""),"Výkaz výměr:","")</f>
        <v/>
      </c>
      <c r="I2631" s="51" t="s">
        <v>559</v>
      </c>
      <c r="J2631" s="52"/>
      <c r="K2631" s="53"/>
      <c r="L2631" s="54"/>
      <c r="M2631" s="55">
        <v>4</v>
      </c>
      <c r="N2631" s="56"/>
      <c r="O2631" s="57"/>
      <c r="P2631" s="58"/>
      <c r="Q2631" s="56"/>
      <c r="R2631" s="56"/>
      <c r="S2631" s="56"/>
      <c r="T2631" s="59" t="s">
        <v>3</v>
      </c>
      <c r="U2631" s="56"/>
      <c r="V2631" s="56"/>
      <c r="W2631" s="60"/>
    </row>
    <row r="2632" spans="6:25" s="38" customFormat="1" ht="12" outlineLevel="2" x14ac:dyDescent="0.3">
      <c r="F2632" s="30">
        <v>398</v>
      </c>
      <c r="G2632" s="31" t="s">
        <v>0</v>
      </c>
      <c r="H2632" s="32" t="s">
        <v>207</v>
      </c>
      <c r="I2632" s="33" t="s">
        <v>1188</v>
      </c>
      <c r="J2632" s="31" t="s">
        <v>16</v>
      </c>
      <c r="K2632" s="34">
        <v>4.12</v>
      </c>
      <c r="L2632" s="35">
        <v>0</v>
      </c>
      <c r="M2632" s="34">
        <v>4.12</v>
      </c>
      <c r="N2632" s="36">
        <v>188</v>
      </c>
      <c r="O2632" s="37">
        <f>M2632*N2632</f>
        <v>774.56000000000006</v>
      </c>
      <c r="P2632" s="37">
        <v>3.2100000000000002E-3</v>
      </c>
      <c r="Q2632" s="37">
        <f>M2632*P2632</f>
        <v>1.3225200000000001E-2</v>
      </c>
      <c r="R2632" s="37"/>
      <c r="S2632" s="37">
        <f>M2632*R2632</f>
        <v>0</v>
      </c>
      <c r="T2632" s="37">
        <v>21</v>
      </c>
      <c r="U2632" s="37">
        <f>O2632*T2632/100</f>
        <v>162.65760000000003</v>
      </c>
      <c r="V2632" s="37">
        <f>U2632+O2632</f>
        <v>937.21760000000006</v>
      </c>
      <c r="W2632" s="37" t="s">
        <v>1364</v>
      </c>
      <c r="X2632" s="37"/>
      <c r="Y2632" s="37">
        <v>1</v>
      </c>
    </row>
    <row r="2633" spans="6:25" s="38" customFormat="1" ht="12" outlineLevel="2" x14ac:dyDescent="0.3">
      <c r="F2633" s="39"/>
      <c r="G2633" s="40"/>
      <c r="H2633" s="191" t="s">
        <v>230</v>
      </c>
      <c r="I2633" s="203"/>
      <c r="J2633" s="203"/>
      <c r="K2633" s="203"/>
      <c r="L2633" s="203"/>
      <c r="M2633" s="203"/>
      <c r="N2633" s="203"/>
      <c r="O2633" s="203"/>
      <c r="P2633" s="42"/>
      <c r="Q2633" s="43"/>
      <c r="R2633" s="42"/>
      <c r="S2633" s="43"/>
      <c r="T2633" s="44"/>
      <c r="U2633" s="44"/>
      <c r="V2633" s="44"/>
      <c r="W2633" s="45"/>
    </row>
    <row r="2634" spans="6:25" s="38" customFormat="1" ht="6" customHeight="1" outlineLevel="2" x14ac:dyDescent="0.3">
      <c r="F2634" s="39"/>
      <c r="G2634" s="40"/>
      <c r="H2634" s="41"/>
      <c r="I2634" s="46"/>
      <c r="J2634" s="46"/>
      <c r="K2634" s="46"/>
      <c r="L2634" s="46"/>
      <c r="M2634" s="46"/>
      <c r="N2634" s="46"/>
      <c r="O2634" s="46"/>
      <c r="P2634" s="42"/>
      <c r="Q2634" s="43"/>
      <c r="R2634" s="42"/>
      <c r="S2634" s="43"/>
      <c r="T2634" s="44"/>
      <c r="U2634" s="44"/>
      <c r="V2634" s="44"/>
      <c r="W2634" s="45"/>
    </row>
    <row r="2635" spans="6:25" s="47" customFormat="1" ht="10.5" outlineLevel="3" x14ac:dyDescent="0.25">
      <c r="F2635" s="48"/>
      <c r="G2635" s="49"/>
      <c r="H2635" s="50" t="str">
        <f>IF(AND(H2634&lt;&gt;"Výkaz výměr:",I2634=""),"Výkaz výměr:","")</f>
        <v>Výkaz výměr:</v>
      </c>
      <c r="I2635" s="51" t="s">
        <v>337</v>
      </c>
      <c r="J2635" s="52"/>
      <c r="K2635" s="53"/>
      <c r="L2635" s="54"/>
      <c r="M2635" s="55"/>
      <c r="N2635" s="56"/>
      <c r="O2635" s="57"/>
      <c r="P2635" s="58"/>
      <c r="Q2635" s="56"/>
      <c r="R2635" s="56"/>
      <c r="S2635" s="56"/>
      <c r="T2635" s="59" t="s">
        <v>3</v>
      </c>
      <c r="U2635" s="56"/>
      <c r="V2635" s="56"/>
      <c r="W2635" s="60"/>
    </row>
    <row r="2636" spans="6:25" s="47" customFormat="1" ht="10.5" outlineLevel="3" x14ac:dyDescent="0.25">
      <c r="F2636" s="48"/>
      <c r="G2636" s="49"/>
      <c r="H2636" s="50" t="str">
        <f>IF(AND(H2635&lt;&gt;"Výkaz výměr:",I2635=""),"Výkaz výměr:","")</f>
        <v/>
      </c>
      <c r="I2636" s="51" t="s">
        <v>708</v>
      </c>
      <c r="J2636" s="52"/>
      <c r="K2636" s="53"/>
      <c r="L2636" s="54"/>
      <c r="M2636" s="55">
        <v>4.12</v>
      </c>
      <c r="N2636" s="56"/>
      <c r="O2636" s="57"/>
      <c r="P2636" s="58"/>
      <c r="Q2636" s="56"/>
      <c r="R2636" s="56"/>
      <c r="S2636" s="56"/>
      <c r="T2636" s="59" t="s">
        <v>3</v>
      </c>
      <c r="U2636" s="56"/>
      <c r="V2636" s="56"/>
      <c r="W2636" s="60"/>
    </row>
    <row r="2637" spans="6:25" s="3" customFormat="1" ht="12.75" customHeight="1" outlineLevel="2" x14ac:dyDescent="0.25">
      <c r="F2637" s="9"/>
      <c r="G2637" s="10"/>
      <c r="H2637" s="10"/>
      <c r="I2637" s="11"/>
      <c r="J2637" s="10"/>
      <c r="K2637" s="12"/>
      <c r="L2637" s="13"/>
      <c r="M2637" s="12"/>
      <c r="N2637" s="13"/>
      <c r="O2637" s="14"/>
      <c r="P2637" s="15"/>
      <c r="Q2637" s="13"/>
      <c r="R2637" s="13"/>
      <c r="S2637" s="13"/>
      <c r="T2637" s="16" t="s">
        <v>3</v>
      </c>
      <c r="U2637" s="13"/>
      <c r="V2637" s="13"/>
      <c r="W2637" s="13"/>
    </row>
    <row r="2638" spans="6:25" s="69" customFormat="1" ht="16.5" customHeight="1" outlineLevel="1" x14ac:dyDescent="0.3">
      <c r="F2638" s="70"/>
      <c r="G2638" s="71"/>
      <c r="H2638" s="72"/>
      <c r="I2638" s="72" t="s">
        <v>403</v>
      </c>
      <c r="J2638" s="71"/>
      <c r="K2638" s="73"/>
      <c r="L2638" s="74"/>
      <c r="M2638" s="73"/>
      <c r="N2638" s="74"/>
      <c r="O2638" s="75">
        <f>SUBTOTAL(9,O2639:O2644)</f>
        <v>39360</v>
      </c>
      <c r="P2638" s="76"/>
      <c r="Q2638" s="75">
        <f>SUBTOTAL(9,Q2639:Q2644)</f>
        <v>3.3021600000000002</v>
      </c>
      <c r="R2638" s="74"/>
      <c r="S2638" s="75">
        <f>SUBTOTAL(9,S2639:S2644)</f>
        <v>0</v>
      </c>
      <c r="T2638" s="77"/>
      <c r="U2638" s="75">
        <f>SUBTOTAL(9,U2639:U2644)</f>
        <v>8265.6</v>
      </c>
      <c r="V2638" s="75">
        <f>SUBTOTAL(9,V2639:V2644)</f>
        <v>47625.599999999999</v>
      </c>
      <c r="W2638" s="78"/>
      <c r="Y2638" s="75">
        <f>SUBTOTAL(9,Y2639:Y2644)</f>
        <v>1</v>
      </c>
    </row>
    <row r="2639" spans="6:25" s="38" customFormat="1" ht="12" outlineLevel="2" x14ac:dyDescent="0.3">
      <c r="F2639" s="30">
        <v>399</v>
      </c>
      <c r="G2639" s="31" t="s">
        <v>0</v>
      </c>
      <c r="H2639" s="32" t="s">
        <v>224</v>
      </c>
      <c r="I2639" s="33" t="s">
        <v>1354</v>
      </c>
      <c r="J2639" s="31" t="s">
        <v>16</v>
      </c>
      <c r="K2639" s="34">
        <v>4</v>
      </c>
      <c r="L2639" s="35">
        <v>0</v>
      </c>
      <c r="M2639" s="34">
        <v>4</v>
      </c>
      <c r="N2639" s="36">
        <v>9840</v>
      </c>
      <c r="O2639" s="37">
        <f>M2639*N2639</f>
        <v>39360</v>
      </c>
      <c r="P2639" s="37">
        <v>0.82554000000000005</v>
      </c>
      <c r="Q2639" s="37">
        <f>M2639*P2639</f>
        <v>3.3021600000000002</v>
      </c>
      <c r="R2639" s="37"/>
      <c r="S2639" s="37">
        <f>M2639*R2639</f>
        <v>0</v>
      </c>
      <c r="T2639" s="37">
        <v>21</v>
      </c>
      <c r="U2639" s="37">
        <f>O2639*T2639/100</f>
        <v>8265.6</v>
      </c>
      <c r="V2639" s="37">
        <f>U2639+O2639</f>
        <v>47625.599999999999</v>
      </c>
      <c r="W2639" s="37" t="s">
        <v>1387</v>
      </c>
      <c r="X2639" s="37"/>
      <c r="Y2639" s="37">
        <v>1</v>
      </c>
    </row>
    <row r="2640" spans="6:25" s="38" customFormat="1" ht="12" outlineLevel="2" x14ac:dyDescent="0.3">
      <c r="F2640" s="39"/>
      <c r="G2640" s="40"/>
      <c r="H2640" s="191" t="s">
        <v>230</v>
      </c>
      <c r="I2640" s="203"/>
      <c r="J2640" s="203"/>
      <c r="K2640" s="203"/>
      <c r="L2640" s="203"/>
      <c r="M2640" s="203"/>
      <c r="N2640" s="203"/>
      <c r="O2640" s="203"/>
      <c r="P2640" s="42"/>
      <c r="Q2640" s="43"/>
      <c r="R2640" s="42"/>
      <c r="S2640" s="43"/>
      <c r="T2640" s="44"/>
      <c r="U2640" s="44"/>
      <c r="V2640" s="44"/>
      <c r="W2640" s="45"/>
    </row>
    <row r="2641" spans="6:25" s="38" customFormat="1" ht="6" customHeight="1" outlineLevel="2" x14ac:dyDescent="0.3">
      <c r="F2641" s="39"/>
      <c r="G2641" s="40"/>
      <c r="H2641" s="41"/>
      <c r="I2641" s="46"/>
      <c r="J2641" s="46"/>
      <c r="K2641" s="46"/>
      <c r="L2641" s="46"/>
      <c r="M2641" s="46"/>
      <c r="N2641" s="46"/>
      <c r="O2641" s="46"/>
      <c r="P2641" s="42"/>
      <c r="Q2641" s="43"/>
      <c r="R2641" s="42"/>
      <c r="S2641" s="43"/>
      <c r="T2641" s="44"/>
      <c r="U2641" s="44"/>
      <c r="V2641" s="44"/>
      <c r="W2641" s="45"/>
    </row>
    <row r="2642" spans="6:25" s="47" customFormat="1" ht="10.5" outlineLevel="3" x14ac:dyDescent="0.25">
      <c r="F2642" s="48"/>
      <c r="G2642" s="49"/>
      <c r="H2642" s="50" t="str">
        <f>IF(AND(H2641&lt;&gt;"Výkaz výměr:",I2641=""),"Výkaz výměr:","")</f>
        <v>Výkaz výměr:</v>
      </c>
      <c r="I2642" s="51" t="s">
        <v>1342</v>
      </c>
      <c r="J2642" s="52"/>
      <c r="K2642" s="53"/>
      <c r="L2642" s="54"/>
      <c r="M2642" s="55"/>
      <c r="N2642" s="56"/>
      <c r="O2642" s="57"/>
      <c r="P2642" s="58"/>
      <c r="Q2642" s="56"/>
      <c r="R2642" s="56"/>
      <c r="S2642" s="56"/>
      <c r="T2642" s="59" t="s">
        <v>3</v>
      </c>
      <c r="U2642" s="56"/>
      <c r="V2642" s="56"/>
      <c r="W2642" s="60"/>
    </row>
    <row r="2643" spans="6:25" s="47" customFormat="1" ht="10.5" outlineLevel="3" x14ac:dyDescent="0.25">
      <c r="F2643" s="48"/>
      <c r="G2643" s="49"/>
      <c r="H2643" s="50" t="str">
        <f>IF(AND(H2642&lt;&gt;"Výkaz výměr:",I2642=""),"Výkaz výměr:","")</f>
        <v/>
      </c>
      <c r="I2643" s="51" t="s">
        <v>559</v>
      </c>
      <c r="J2643" s="52"/>
      <c r="K2643" s="53"/>
      <c r="L2643" s="54"/>
      <c r="M2643" s="55">
        <v>4</v>
      </c>
      <c r="N2643" s="56"/>
      <c r="O2643" s="57"/>
      <c r="P2643" s="58"/>
      <c r="Q2643" s="56"/>
      <c r="R2643" s="56"/>
      <c r="S2643" s="56"/>
      <c r="T2643" s="59" t="s">
        <v>3</v>
      </c>
      <c r="U2643" s="56"/>
      <c r="V2643" s="56"/>
      <c r="W2643" s="60"/>
    </row>
    <row r="2644" spans="6:25" s="3" customFormat="1" ht="12.75" customHeight="1" outlineLevel="2" x14ac:dyDescent="0.25">
      <c r="F2644" s="9"/>
      <c r="G2644" s="10"/>
      <c r="H2644" s="10"/>
      <c r="I2644" s="11"/>
      <c r="J2644" s="10"/>
      <c r="K2644" s="12"/>
      <c r="L2644" s="13"/>
      <c r="M2644" s="12"/>
      <c r="N2644" s="13"/>
      <c r="O2644" s="14"/>
      <c r="P2644" s="15"/>
      <c r="Q2644" s="13"/>
      <c r="R2644" s="13"/>
      <c r="S2644" s="13"/>
      <c r="T2644" s="16" t="s">
        <v>3</v>
      </c>
      <c r="U2644" s="13"/>
      <c r="V2644" s="13"/>
      <c r="W2644" s="13"/>
    </row>
    <row r="2645" spans="6:25" s="69" customFormat="1" ht="16.5" customHeight="1" outlineLevel="1" x14ac:dyDescent="0.3">
      <c r="F2645" s="70"/>
      <c r="G2645" s="71"/>
      <c r="H2645" s="72"/>
      <c r="I2645" s="72" t="s">
        <v>1012</v>
      </c>
      <c r="J2645" s="71"/>
      <c r="K2645" s="73"/>
      <c r="L2645" s="74"/>
      <c r="M2645" s="73"/>
      <c r="N2645" s="74"/>
      <c r="O2645" s="75">
        <f>SUBTOTAL(9,O2646:O2652)</f>
        <v>793.1</v>
      </c>
      <c r="P2645" s="76"/>
      <c r="Q2645" s="75">
        <f>SUBTOTAL(9,Q2646:Q2652)</f>
        <v>0</v>
      </c>
      <c r="R2645" s="74"/>
      <c r="S2645" s="75">
        <f>SUBTOTAL(9,S2646:S2652)</f>
        <v>0</v>
      </c>
      <c r="T2645" s="77"/>
      <c r="U2645" s="75">
        <f>SUBTOTAL(9,U2646:U2652)</f>
        <v>166.55100000000002</v>
      </c>
      <c r="V2645" s="75">
        <f>SUBTOTAL(9,V2646:V2652)</f>
        <v>959.65100000000007</v>
      </c>
      <c r="W2645" s="78"/>
      <c r="Y2645" s="75">
        <f>SUBTOTAL(9,Y2646:Y2652)</f>
        <v>1</v>
      </c>
    </row>
    <row r="2646" spans="6:25" s="38" customFormat="1" ht="12" outlineLevel="2" x14ac:dyDescent="0.3">
      <c r="F2646" s="30">
        <v>400</v>
      </c>
      <c r="G2646" s="31" t="s">
        <v>0</v>
      </c>
      <c r="H2646" s="32" t="s">
        <v>306</v>
      </c>
      <c r="I2646" s="33" t="s">
        <v>1071</v>
      </c>
      <c r="J2646" s="31" t="s">
        <v>4</v>
      </c>
      <c r="K2646" s="34">
        <v>2.266</v>
      </c>
      <c r="L2646" s="35">
        <v>0</v>
      </c>
      <c r="M2646" s="34">
        <v>2.266</v>
      </c>
      <c r="N2646" s="36">
        <v>350</v>
      </c>
      <c r="O2646" s="37">
        <f>M2646*N2646</f>
        <v>793.1</v>
      </c>
      <c r="P2646" s="37">
        <v>0</v>
      </c>
      <c r="Q2646" s="37">
        <f>M2646*P2646</f>
        <v>0</v>
      </c>
      <c r="R2646" s="37"/>
      <c r="S2646" s="37">
        <f>M2646*R2646</f>
        <v>0</v>
      </c>
      <c r="T2646" s="37">
        <v>21</v>
      </c>
      <c r="U2646" s="37">
        <f>O2646*T2646/100</f>
        <v>166.55100000000002</v>
      </c>
      <c r="V2646" s="37">
        <f>U2646+O2646</f>
        <v>959.65100000000007</v>
      </c>
      <c r="W2646" s="37" t="s">
        <v>1401</v>
      </c>
      <c r="X2646" s="37"/>
      <c r="Y2646" s="37">
        <v>1</v>
      </c>
    </row>
    <row r="2647" spans="6:25" s="38" customFormat="1" ht="12" outlineLevel="2" x14ac:dyDescent="0.3">
      <c r="F2647" s="39"/>
      <c r="G2647" s="40"/>
      <c r="H2647" s="191" t="s">
        <v>230</v>
      </c>
      <c r="I2647" s="203"/>
      <c r="J2647" s="203"/>
      <c r="K2647" s="203"/>
      <c r="L2647" s="203"/>
      <c r="M2647" s="203"/>
      <c r="N2647" s="203"/>
      <c r="O2647" s="203"/>
      <c r="P2647" s="42"/>
      <c r="Q2647" s="43"/>
      <c r="R2647" s="42"/>
      <c r="S2647" s="43"/>
      <c r="T2647" s="44"/>
      <c r="U2647" s="44"/>
      <c r="V2647" s="44"/>
      <c r="W2647" s="45"/>
    </row>
    <row r="2648" spans="6:25" s="38" customFormat="1" ht="6" customHeight="1" outlineLevel="2" x14ac:dyDescent="0.3">
      <c r="F2648" s="39"/>
      <c r="G2648" s="40"/>
      <c r="H2648" s="41"/>
      <c r="I2648" s="46"/>
      <c r="J2648" s="46"/>
      <c r="K2648" s="46"/>
      <c r="L2648" s="46"/>
      <c r="M2648" s="46"/>
      <c r="N2648" s="46"/>
      <c r="O2648" s="46"/>
      <c r="P2648" s="42"/>
      <c r="Q2648" s="43"/>
      <c r="R2648" s="42"/>
      <c r="S2648" s="43"/>
      <c r="T2648" s="44"/>
      <c r="U2648" s="44"/>
      <c r="V2648" s="44"/>
      <c r="W2648" s="45"/>
    </row>
    <row r="2649" spans="6:25" s="47" customFormat="1" ht="10.5" outlineLevel="3" x14ac:dyDescent="0.25">
      <c r="F2649" s="48"/>
      <c r="G2649" s="49"/>
      <c r="H2649" s="50" t="str">
        <f>IF(AND(H2648&lt;&gt;"Výkaz výměr:",I2648=""),"Výkaz výměr:","")</f>
        <v>Výkaz výměr:</v>
      </c>
      <c r="I2649" s="51" t="s">
        <v>1335</v>
      </c>
      <c r="J2649" s="52"/>
      <c r="K2649" s="53"/>
      <c r="L2649" s="54"/>
      <c r="M2649" s="55"/>
      <c r="N2649" s="56"/>
      <c r="O2649" s="57"/>
      <c r="P2649" s="58"/>
      <c r="Q2649" s="56"/>
      <c r="R2649" s="56"/>
      <c r="S2649" s="56"/>
      <c r="T2649" s="59" t="s">
        <v>3</v>
      </c>
      <c r="U2649" s="56"/>
      <c r="V2649" s="56"/>
      <c r="W2649" s="60"/>
    </row>
    <row r="2650" spans="6:25" s="47" customFormat="1" ht="10.5" outlineLevel="3" x14ac:dyDescent="0.25">
      <c r="F2650" s="48"/>
      <c r="G2650" s="49"/>
      <c r="H2650" s="50" t="str">
        <f>IF(AND(H2649&lt;&gt;"Výkaz výměr:",I2649=""),"Výkaz výměr:","")</f>
        <v/>
      </c>
      <c r="I2650" s="51" t="s">
        <v>414</v>
      </c>
      <c r="J2650" s="52"/>
      <c r="K2650" s="53"/>
      <c r="L2650" s="54"/>
      <c r="M2650" s="55"/>
      <c r="N2650" s="56"/>
      <c r="O2650" s="57"/>
      <c r="P2650" s="58"/>
      <c r="Q2650" s="56"/>
      <c r="R2650" s="56"/>
      <c r="S2650" s="56"/>
      <c r="T2650" s="59" t="s">
        <v>3</v>
      </c>
      <c r="U2650" s="56"/>
      <c r="V2650" s="56"/>
      <c r="W2650" s="60"/>
    </row>
    <row r="2651" spans="6:25" s="47" customFormat="1" ht="10.5" outlineLevel="3" x14ac:dyDescent="0.25">
      <c r="F2651" s="48"/>
      <c r="G2651" s="49"/>
      <c r="H2651" s="50" t="str">
        <f>IF(AND(H2650&lt;&gt;"Výkaz výměr:",I2650=""),"Výkaz výměr:","")</f>
        <v/>
      </c>
      <c r="I2651" s="51" t="s">
        <v>767</v>
      </c>
      <c r="J2651" s="52"/>
      <c r="K2651" s="53"/>
      <c r="L2651" s="54"/>
      <c r="M2651" s="55">
        <v>2.266</v>
      </c>
      <c r="N2651" s="56"/>
      <c r="O2651" s="57"/>
      <c r="P2651" s="58"/>
      <c r="Q2651" s="56"/>
      <c r="R2651" s="56"/>
      <c r="S2651" s="56"/>
      <c r="T2651" s="59" t="s">
        <v>3</v>
      </c>
      <c r="U2651" s="56"/>
      <c r="V2651" s="56"/>
      <c r="W2651" s="60"/>
    </row>
    <row r="2652" spans="6:25" s="3" customFormat="1" ht="12.75" customHeight="1" outlineLevel="2" x14ac:dyDescent="0.25">
      <c r="F2652" s="9"/>
      <c r="G2652" s="10"/>
      <c r="H2652" s="10"/>
      <c r="I2652" s="11"/>
      <c r="J2652" s="10"/>
      <c r="K2652" s="12"/>
      <c r="L2652" s="13"/>
      <c r="M2652" s="12"/>
      <c r="N2652" s="13"/>
      <c r="O2652" s="14"/>
      <c r="P2652" s="15"/>
      <c r="Q2652" s="13"/>
      <c r="R2652" s="13"/>
      <c r="S2652" s="13"/>
      <c r="T2652" s="16" t="s">
        <v>3</v>
      </c>
      <c r="U2652" s="13"/>
      <c r="V2652" s="13"/>
      <c r="W2652" s="13"/>
    </row>
    <row r="2653" spans="6:25" s="69" customFormat="1" ht="16.5" customHeight="1" outlineLevel="1" x14ac:dyDescent="0.3">
      <c r="F2653" s="70"/>
      <c r="G2653" s="71"/>
      <c r="H2653" s="72"/>
      <c r="I2653" s="72" t="s">
        <v>1343</v>
      </c>
      <c r="J2653" s="71"/>
      <c r="K2653" s="73"/>
      <c r="L2653" s="74"/>
      <c r="M2653" s="73"/>
      <c r="N2653" s="74"/>
      <c r="O2653" s="75">
        <f>SUBTOTAL(9,O2654:O2667)</f>
        <v>33028.199999999997</v>
      </c>
      <c r="P2653" s="76"/>
      <c r="Q2653" s="75">
        <f>SUBTOTAL(9,Q2654:Q2667)</f>
        <v>20.819625000000002</v>
      </c>
      <c r="R2653" s="74"/>
      <c r="S2653" s="75">
        <f>SUBTOTAL(9,S2654:S2667)</f>
        <v>0</v>
      </c>
      <c r="T2653" s="77"/>
      <c r="U2653" s="75">
        <f>SUBTOTAL(9,U2654:U2667)</f>
        <v>6935.9220000000005</v>
      </c>
      <c r="V2653" s="75">
        <f>SUBTOTAL(9,V2654:V2667)</f>
        <v>39964.121999999996</v>
      </c>
      <c r="W2653" s="78"/>
      <c r="Y2653" s="75">
        <f>SUBTOTAL(9,Y2654:Y2667)</f>
        <v>2</v>
      </c>
    </row>
    <row r="2654" spans="6:25" s="38" customFormat="1" ht="24" outlineLevel="2" x14ac:dyDescent="0.3">
      <c r="F2654" s="30">
        <v>401</v>
      </c>
      <c r="G2654" s="31" t="s">
        <v>0</v>
      </c>
      <c r="H2654" s="32" t="s">
        <v>313</v>
      </c>
      <c r="I2654" s="33" t="s">
        <v>1377</v>
      </c>
      <c r="J2654" s="31" t="s">
        <v>1</v>
      </c>
      <c r="K2654" s="34">
        <v>88.5</v>
      </c>
      <c r="L2654" s="35">
        <v>0</v>
      </c>
      <c r="M2654" s="34">
        <v>88.5</v>
      </c>
      <c r="N2654" s="36">
        <v>285</v>
      </c>
      <c r="O2654" s="37">
        <f>M2654*N2654</f>
        <v>25222.5</v>
      </c>
      <c r="P2654" s="37">
        <v>0.188</v>
      </c>
      <c r="Q2654" s="37">
        <f>M2654*P2654</f>
        <v>16.638000000000002</v>
      </c>
      <c r="R2654" s="37"/>
      <c r="S2654" s="37">
        <f>M2654*R2654</f>
        <v>0</v>
      </c>
      <c r="T2654" s="37">
        <v>21</v>
      </c>
      <c r="U2654" s="37">
        <f>O2654*T2654/100</f>
        <v>5296.7250000000004</v>
      </c>
      <c r="V2654" s="37">
        <f>U2654+O2654</f>
        <v>30519.224999999999</v>
      </c>
      <c r="W2654" s="37" t="s">
        <v>1294</v>
      </c>
      <c r="X2654" s="37"/>
      <c r="Y2654" s="37">
        <v>1</v>
      </c>
    </row>
    <row r="2655" spans="6:25" s="38" customFormat="1" ht="12" outlineLevel="2" x14ac:dyDescent="0.3">
      <c r="F2655" s="39"/>
      <c r="G2655" s="40"/>
      <c r="H2655" s="191" t="s">
        <v>230</v>
      </c>
      <c r="I2655" s="203"/>
      <c r="J2655" s="203"/>
      <c r="K2655" s="203"/>
      <c r="L2655" s="203"/>
      <c r="M2655" s="203"/>
      <c r="N2655" s="203"/>
      <c r="O2655" s="203"/>
      <c r="P2655" s="42"/>
      <c r="Q2655" s="43"/>
      <c r="R2655" s="42"/>
      <c r="S2655" s="43"/>
      <c r="T2655" s="44"/>
      <c r="U2655" s="44"/>
      <c r="V2655" s="44"/>
      <c r="W2655" s="45"/>
    </row>
    <row r="2656" spans="6:25" s="38" customFormat="1" ht="6" customHeight="1" outlineLevel="2" x14ac:dyDescent="0.3">
      <c r="F2656" s="39"/>
      <c r="G2656" s="40"/>
      <c r="H2656" s="41"/>
      <c r="I2656" s="46"/>
      <c r="J2656" s="46"/>
      <c r="K2656" s="46"/>
      <c r="L2656" s="46"/>
      <c r="M2656" s="46"/>
      <c r="N2656" s="46"/>
      <c r="O2656" s="46"/>
      <c r="P2656" s="42"/>
      <c r="Q2656" s="43"/>
      <c r="R2656" s="42"/>
      <c r="S2656" s="43"/>
      <c r="T2656" s="44"/>
      <c r="U2656" s="44"/>
      <c r="V2656" s="44"/>
      <c r="W2656" s="45"/>
    </row>
    <row r="2657" spans="6:25" s="47" customFormat="1" ht="10.5" outlineLevel="3" x14ac:dyDescent="0.25">
      <c r="F2657" s="48"/>
      <c r="G2657" s="49"/>
      <c r="H2657" s="50" t="str">
        <f>IF(AND(H2656&lt;&gt;"Výkaz výměr:",I2656=""),"Výkaz výměr:","")</f>
        <v>Výkaz výměr:</v>
      </c>
      <c r="I2657" s="51" t="s">
        <v>1045</v>
      </c>
      <c r="J2657" s="52"/>
      <c r="K2657" s="53"/>
      <c r="L2657" s="54"/>
      <c r="M2657" s="55"/>
      <c r="N2657" s="56"/>
      <c r="O2657" s="57"/>
      <c r="P2657" s="58"/>
      <c r="Q2657" s="56"/>
      <c r="R2657" s="56"/>
      <c r="S2657" s="56"/>
      <c r="T2657" s="59" t="s">
        <v>3</v>
      </c>
      <c r="U2657" s="56"/>
      <c r="V2657" s="56"/>
      <c r="W2657" s="60"/>
    </row>
    <row r="2658" spans="6:25" s="47" customFormat="1" ht="10.5" outlineLevel="3" x14ac:dyDescent="0.25">
      <c r="F2658" s="48"/>
      <c r="G2658" s="49"/>
      <c r="H2658" s="50" t="str">
        <f>IF(AND(H2657&lt;&gt;"Výkaz výměr:",I2657=""),"Výkaz výměr:","")</f>
        <v/>
      </c>
      <c r="I2658" s="51" t="s">
        <v>1021</v>
      </c>
      <c r="J2658" s="52"/>
      <c r="K2658" s="53"/>
      <c r="L2658" s="54"/>
      <c r="M2658" s="55"/>
      <c r="N2658" s="56"/>
      <c r="O2658" s="57"/>
      <c r="P2658" s="58"/>
      <c r="Q2658" s="56"/>
      <c r="R2658" s="56"/>
      <c r="S2658" s="56"/>
      <c r="T2658" s="59" t="s">
        <v>3</v>
      </c>
      <c r="U2658" s="56"/>
      <c r="V2658" s="56"/>
      <c r="W2658" s="60"/>
    </row>
    <row r="2659" spans="6:25" s="47" customFormat="1" ht="10.5" outlineLevel="3" x14ac:dyDescent="0.25">
      <c r="F2659" s="48"/>
      <c r="G2659" s="49"/>
      <c r="H2659" s="50" t="str">
        <f>IF(AND(H2658&lt;&gt;"Výkaz výměr:",I2658=""),"Výkaz výměr:","")</f>
        <v/>
      </c>
      <c r="I2659" s="51" t="s">
        <v>1038</v>
      </c>
      <c r="J2659" s="52"/>
      <c r="K2659" s="53"/>
      <c r="L2659" s="54"/>
      <c r="M2659" s="55"/>
      <c r="N2659" s="56"/>
      <c r="O2659" s="57"/>
      <c r="P2659" s="58"/>
      <c r="Q2659" s="56"/>
      <c r="R2659" s="56"/>
      <c r="S2659" s="56"/>
      <c r="T2659" s="59" t="s">
        <v>3</v>
      </c>
      <c r="U2659" s="56"/>
      <c r="V2659" s="56"/>
      <c r="W2659" s="60"/>
    </row>
    <row r="2660" spans="6:25" s="47" customFormat="1" ht="10.5" outlineLevel="3" x14ac:dyDescent="0.25">
      <c r="F2660" s="48"/>
      <c r="G2660" s="49"/>
      <c r="H2660" s="50" t="str">
        <f>IF(AND(H2659&lt;&gt;"Výkaz výměr:",I2659=""),"Výkaz výměr:","")</f>
        <v/>
      </c>
      <c r="I2660" s="51" t="s">
        <v>1213</v>
      </c>
      <c r="J2660" s="52"/>
      <c r="K2660" s="53"/>
      <c r="L2660" s="54"/>
      <c r="M2660" s="55"/>
      <c r="N2660" s="56"/>
      <c r="O2660" s="57"/>
      <c r="P2660" s="58"/>
      <c r="Q2660" s="56"/>
      <c r="R2660" s="56"/>
      <c r="S2660" s="56"/>
      <c r="T2660" s="59" t="s">
        <v>3</v>
      </c>
      <c r="U2660" s="56"/>
      <c r="V2660" s="56"/>
      <c r="W2660" s="60"/>
    </row>
    <row r="2661" spans="6:25" s="47" customFormat="1" ht="10.5" outlineLevel="3" x14ac:dyDescent="0.25">
      <c r="F2661" s="48"/>
      <c r="G2661" s="49"/>
      <c r="H2661" s="50" t="str">
        <f>IF(AND(H2660&lt;&gt;"Výkaz výměr:",I2660=""),"Výkaz výměr:","")</f>
        <v/>
      </c>
      <c r="I2661" s="51" t="s">
        <v>723</v>
      </c>
      <c r="J2661" s="52"/>
      <c r="K2661" s="53"/>
      <c r="L2661" s="54"/>
      <c r="M2661" s="55">
        <v>88.5</v>
      </c>
      <c r="N2661" s="56"/>
      <c r="O2661" s="57"/>
      <c r="P2661" s="58"/>
      <c r="Q2661" s="56"/>
      <c r="R2661" s="56"/>
      <c r="S2661" s="56"/>
      <c r="T2661" s="59" t="s">
        <v>3</v>
      </c>
      <c r="U2661" s="56"/>
      <c r="V2661" s="56"/>
      <c r="W2661" s="60"/>
    </row>
    <row r="2662" spans="6:25" s="38" customFormat="1" ht="12" outlineLevel="2" x14ac:dyDescent="0.3">
      <c r="F2662" s="30">
        <v>402</v>
      </c>
      <c r="G2662" s="31" t="s">
        <v>0</v>
      </c>
      <c r="H2662" s="32" t="s">
        <v>163</v>
      </c>
      <c r="I2662" s="33" t="s">
        <v>569</v>
      </c>
      <c r="J2662" s="31" t="s">
        <v>16</v>
      </c>
      <c r="K2662" s="34">
        <v>92.924999999999997</v>
      </c>
      <c r="L2662" s="35">
        <v>0</v>
      </c>
      <c r="M2662" s="34">
        <v>92.924999999999997</v>
      </c>
      <c r="N2662" s="36">
        <v>84</v>
      </c>
      <c r="O2662" s="37">
        <f>M2662*N2662</f>
        <v>7805.7</v>
      </c>
      <c r="P2662" s="37">
        <v>4.4999999999999998E-2</v>
      </c>
      <c r="Q2662" s="37">
        <f>M2662*P2662</f>
        <v>4.1816249999999995</v>
      </c>
      <c r="R2662" s="37"/>
      <c r="S2662" s="37">
        <f>M2662*R2662</f>
        <v>0</v>
      </c>
      <c r="T2662" s="37">
        <v>21</v>
      </c>
      <c r="U2662" s="37">
        <f>O2662*T2662/100</f>
        <v>1639.1969999999999</v>
      </c>
      <c r="V2662" s="37">
        <f>U2662+O2662</f>
        <v>9444.896999999999</v>
      </c>
      <c r="W2662" s="37"/>
      <c r="X2662" s="37"/>
      <c r="Y2662" s="37">
        <v>1</v>
      </c>
    </row>
    <row r="2663" spans="6:25" s="38" customFormat="1" ht="12" outlineLevel="2" x14ac:dyDescent="0.3">
      <c r="F2663" s="39"/>
      <c r="G2663" s="40"/>
      <c r="H2663" s="191" t="s">
        <v>230</v>
      </c>
      <c r="I2663" s="203"/>
      <c r="J2663" s="203"/>
      <c r="K2663" s="203"/>
      <c r="L2663" s="203"/>
      <c r="M2663" s="203"/>
      <c r="N2663" s="203"/>
      <c r="O2663" s="203"/>
      <c r="P2663" s="42"/>
      <c r="Q2663" s="43"/>
      <c r="R2663" s="42"/>
      <c r="S2663" s="43"/>
      <c r="T2663" s="44"/>
      <c r="U2663" s="44"/>
      <c r="V2663" s="44"/>
      <c r="W2663" s="45"/>
    </row>
    <row r="2664" spans="6:25" s="38" customFormat="1" ht="6" customHeight="1" outlineLevel="2" x14ac:dyDescent="0.3">
      <c r="F2664" s="39"/>
      <c r="G2664" s="40"/>
      <c r="H2664" s="41"/>
      <c r="I2664" s="46"/>
      <c r="J2664" s="46"/>
      <c r="K2664" s="46"/>
      <c r="L2664" s="46"/>
      <c r="M2664" s="46"/>
      <c r="N2664" s="46"/>
      <c r="O2664" s="46"/>
      <c r="P2664" s="42"/>
      <c r="Q2664" s="43"/>
      <c r="R2664" s="42"/>
      <c r="S2664" s="43"/>
      <c r="T2664" s="44"/>
      <c r="U2664" s="44"/>
      <c r="V2664" s="44"/>
      <c r="W2664" s="45"/>
    </row>
    <row r="2665" spans="6:25" s="47" customFormat="1" ht="10.5" outlineLevel="3" x14ac:dyDescent="0.25">
      <c r="F2665" s="48"/>
      <c r="G2665" s="49"/>
      <c r="H2665" s="50" t="str">
        <f>IF(AND(H2664&lt;&gt;"Výkaz výměr:",I2664=""),"Výkaz výměr:","")</f>
        <v>Výkaz výměr:</v>
      </c>
      <c r="I2665" s="51" t="s">
        <v>555</v>
      </c>
      <c r="J2665" s="52"/>
      <c r="K2665" s="53"/>
      <c r="L2665" s="54"/>
      <c r="M2665" s="55"/>
      <c r="N2665" s="56"/>
      <c r="O2665" s="57"/>
      <c r="P2665" s="58"/>
      <c r="Q2665" s="56"/>
      <c r="R2665" s="56"/>
      <c r="S2665" s="56"/>
      <c r="T2665" s="59" t="s">
        <v>3</v>
      </c>
      <c r="U2665" s="56"/>
      <c r="V2665" s="56"/>
      <c r="W2665" s="60"/>
    </row>
    <row r="2666" spans="6:25" s="47" customFormat="1" ht="10.5" outlineLevel="3" x14ac:dyDescent="0.25">
      <c r="F2666" s="48"/>
      <c r="G2666" s="49"/>
      <c r="H2666" s="50" t="str">
        <f>IF(AND(H2665&lt;&gt;"Výkaz výměr:",I2665=""),"Výkaz výměr:","")</f>
        <v/>
      </c>
      <c r="I2666" s="51" t="s">
        <v>874</v>
      </c>
      <c r="J2666" s="52"/>
      <c r="K2666" s="53"/>
      <c r="L2666" s="54"/>
      <c r="M2666" s="55">
        <v>92.924999999999997</v>
      </c>
      <c r="N2666" s="56"/>
      <c r="O2666" s="57"/>
      <c r="P2666" s="58"/>
      <c r="Q2666" s="56"/>
      <c r="R2666" s="56"/>
      <c r="S2666" s="56"/>
      <c r="T2666" s="59" t="s">
        <v>3</v>
      </c>
      <c r="U2666" s="56"/>
      <c r="V2666" s="56"/>
      <c r="W2666" s="60"/>
    </row>
    <row r="2667" spans="6:25" s="3" customFormat="1" ht="12.75" customHeight="1" outlineLevel="2" x14ac:dyDescent="0.25">
      <c r="F2667" s="9"/>
      <c r="G2667" s="10"/>
      <c r="H2667" s="10"/>
      <c r="I2667" s="11"/>
      <c r="J2667" s="10"/>
      <c r="K2667" s="12"/>
      <c r="L2667" s="13"/>
      <c r="M2667" s="12"/>
      <c r="N2667" s="13"/>
      <c r="O2667" s="14"/>
      <c r="P2667" s="15"/>
      <c r="Q2667" s="13"/>
      <c r="R2667" s="13"/>
      <c r="S2667" s="13"/>
      <c r="T2667" s="16" t="s">
        <v>3</v>
      </c>
      <c r="U2667" s="13"/>
      <c r="V2667" s="13"/>
      <c r="W2667" s="13"/>
    </row>
    <row r="2668" spans="6:25" s="69" customFormat="1" ht="16.5" customHeight="1" outlineLevel="1" x14ac:dyDescent="0.3">
      <c r="F2668" s="70"/>
      <c r="G2668" s="71"/>
      <c r="H2668" s="72"/>
      <c r="I2668" s="72" t="s">
        <v>725</v>
      </c>
      <c r="J2668" s="71"/>
      <c r="K2668" s="73"/>
      <c r="L2668" s="74"/>
      <c r="M2668" s="73"/>
      <c r="N2668" s="74"/>
      <c r="O2668" s="75">
        <f>SUBTOTAL(9,O2669:O2677)</f>
        <v>6614.4</v>
      </c>
      <c r="P2668" s="76"/>
      <c r="Q2668" s="75">
        <f>SUBTOTAL(9,Q2669:Q2677)</f>
        <v>0</v>
      </c>
      <c r="R2668" s="74"/>
      <c r="S2668" s="75">
        <f>SUBTOTAL(9,S2669:S2677)</f>
        <v>0</v>
      </c>
      <c r="T2668" s="77"/>
      <c r="U2668" s="75">
        <f>SUBTOTAL(9,U2669:U2677)</f>
        <v>1389.0239999999999</v>
      </c>
      <c r="V2668" s="75">
        <f>SUBTOTAL(9,V2669:V2677)</f>
        <v>8003.4239999999991</v>
      </c>
      <c r="W2668" s="78"/>
      <c r="Y2668" s="75">
        <f>SUBTOTAL(9,Y2669:Y2677)</f>
        <v>1</v>
      </c>
    </row>
    <row r="2669" spans="6:25" s="38" customFormat="1" ht="12" outlineLevel="2" x14ac:dyDescent="0.3">
      <c r="F2669" s="30">
        <v>403</v>
      </c>
      <c r="G2669" s="31" t="s">
        <v>0</v>
      </c>
      <c r="H2669" s="32" t="s">
        <v>330</v>
      </c>
      <c r="I2669" s="33" t="s">
        <v>1186</v>
      </c>
      <c r="J2669" s="31" t="s">
        <v>6</v>
      </c>
      <c r="K2669" s="34">
        <v>169.6</v>
      </c>
      <c r="L2669" s="35">
        <v>0</v>
      </c>
      <c r="M2669" s="34">
        <v>169.6</v>
      </c>
      <c r="N2669" s="36">
        <v>39</v>
      </c>
      <c r="O2669" s="37">
        <f>M2669*N2669</f>
        <v>6614.4</v>
      </c>
      <c r="P2669" s="37">
        <v>0</v>
      </c>
      <c r="Q2669" s="37">
        <f>M2669*P2669</f>
        <v>0</v>
      </c>
      <c r="R2669" s="37"/>
      <c r="S2669" s="37">
        <f>M2669*R2669</f>
        <v>0</v>
      </c>
      <c r="T2669" s="37">
        <v>21</v>
      </c>
      <c r="U2669" s="37">
        <f>O2669*T2669/100</f>
        <v>1389.0239999999999</v>
      </c>
      <c r="V2669" s="37">
        <f>U2669+O2669</f>
        <v>8003.4239999999991</v>
      </c>
      <c r="W2669" s="37"/>
      <c r="X2669" s="37"/>
      <c r="Y2669" s="37">
        <v>1</v>
      </c>
    </row>
    <row r="2670" spans="6:25" s="38" customFormat="1" ht="12" outlineLevel="2" x14ac:dyDescent="0.3">
      <c r="F2670" s="39"/>
      <c r="G2670" s="40"/>
      <c r="H2670" s="191" t="s">
        <v>230</v>
      </c>
      <c r="I2670" s="203"/>
      <c r="J2670" s="203"/>
      <c r="K2670" s="203"/>
      <c r="L2670" s="203"/>
      <c r="M2670" s="203"/>
      <c r="N2670" s="203"/>
      <c r="O2670" s="203"/>
      <c r="P2670" s="42"/>
      <c r="Q2670" s="43"/>
      <c r="R2670" s="42"/>
      <c r="S2670" s="43"/>
      <c r="T2670" s="44"/>
      <c r="U2670" s="44"/>
      <c r="V2670" s="44"/>
      <c r="W2670" s="45"/>
    </row>
    <row r="2671" spans="6:25" s="38" customFormat="1" ht="6" customHeight="1" outlineLevel="2" x14ac:dyDescent="0.3">
      <c r="F2671" s="39"/>
      <c r="G2671" s="40"/>
      <c r="H2671" s="41"/>
      <c r="I2671" s="46"/>
      <c r="J2671" s="46"/>
      <c r="K2671" s="46"/>
      <c r="L2671" s="46"/>
      <c r="M2671" s="46"/>
      <c r="N2671" s="46"/>
      <c r="O2671" s="46"/>
      <c r="P2671" s="42"/>
      <c r="Q2671" s="43"/>
      <c r="R2671" s="42"/>
      <c r="S2671" s="43"/>
      <c r="T2671" s="44"/>
      <c r="U2671" s="44"/>
      <c r="V2671" s="44"/>
      <c r="W2671" s="45"/>
    </row>
    <row r="2672" spans="6:25" s="47" customFormat="1" ht="10.5" outlineLevel="3" x14ac:dyDescent="0.25">
      <c r="F2672" s="48"/>
      <c r="G2672" s="49"/>
      <c r="H2672" s="50" t="str">
        <f>IF(AND(H2671&lt;&gt;"Výkaz výměr:",I2671=""),"Výkaz výměr:","")</f>
        <v>Výkaz výměr:</v>
      </c>
      <c r="I2672" s="51" t="s">
        <v>339</v>
      </c>
      <c r="J2672" s="52"/>
      <c r="K2672" s="53"/>
      <c r="L2672" s="54"/>
      <c r="M2672" s="55"/>
      <c r="N2672" s="56"/>
      <c r="O2672" s="57"/>
      <c r="P2672" s="58"/>
      <c r="Q2672" s="56"/>
      <c r="R2672" s="56"/>
      <c r="S2672" s="56"/>
      <c r="T2672" s="59" t="s">
        <v>3</v>
      </c>
      <c r="U2672" s="56"/>
      <c r="V2672" s="56"/>
      <c r="W2672" s="60"/>
    </row>
    <row r="2673" spans="6:25" s="47" customFormat="1" ht="10.5" outlineLevel="3" x14ac:dyDescent="0.25">
      <c r="F2673" s="48"/>
      <c r="G2673" s="49"/>
      <c r="H2673" s="50" t="str">
        <f>IF(AND(H2672&lt;&gt;"Výkaz výměr:",I2672=""),"Výkaz výměr:","")</f>
        <v/>
      </c>
      <c r="I2673" s="51" t="s">
        <v>972</v>
      </c>
      <c r="J2673" s="52"/>
      <c r="K2673" s="53"/>
      <c r="L2673" s="54"/>
      <c r="M2673" s="55"/>
      <c r="N2673" s="56"/>
      <c r="O2673" s="57"/>
      <c r="P2673" s="58"/>
      <c r="Q2673" s="56"/>
      <c r="R2673" s="56"/>
      <c r="S2673" s="56"/>
      <c r="T2673" s="59" t="s">
        <v>3</v>
      </c>
      <c r="U2673" s="56"/>
      <c r="V2673" s="56"/>
      <c r="W2673" s="60"/>
    </row>
    <row r="2674" spans="6:25" s="47" customFormat="1" ht="10.5" outlineLevel="3" x14ac:dyDescent="0.25">
      <c r="F2674" s="48"/>
      <c r="G2674" s="49"/>
      <c r="H2674" s="50" t="str">
        <f>IF(AND(H2673&lt;&gt;"Výkaz výměr:",I2673=""),"Výkaz výměr:","")</f>
        <v/>
      </c>
      <c r="I2674" s="51" t="s">
        <v>887</v>
      </c>
      <c r="J2674" s="52"/>
      <c r="K2674" s="53"/>
      <c r="L2674" s="54"/>
      <c r="M2674" s="55"/>
      <c r="N2674" s="56"/>
      <c r="O2674" s="57"/>
      <c r="P2674" s="58"/>
      <c r="Q2674" s="56"/>
      <c r="R2674" s="56"/>
      <c r="S2674" s="56"/>
      <c r="T2674" s="59" t="s">
        <v>3</v>
      </c>
      <c r="U2674" s="56"/>
      <c r="V2674" s="56"/>
      <c r="W2674" s="60"/>
    </row>
    <row r="2675" spans="6:25" s="47" customFormat="1" ht="10.5" outlineLevel="3" x14ac:dyDescent="0.25">
      <c r="F2675" s="48"/>
      <c r="G2675" s="49"/>
      <c r="H2675" s="50" t="str">
        <f>IF(AND(H2674&lt;&gt;"Výkaz výměr:",I2674=""),"Výkaz výměr:","")</f>
        <v/>
      </c>
      <c r="I2675" s="51" t="s">
        <v>823</v>
      </c>
      <c r="J2675" s="52"/>
      <c r="K2675" s="53"/>
      <c r="L2675" s="54"/>
      <c r="M2675" s="55"/>
      <c r="N2675" s="56"/>
      <c r="O2675" s="57"/>
      <c r="P2675" s="58"/>
      <c r="Q2675" s="56"/>
      <c r="R2675" s="56"/>
      <c r="S2675" s="56"/>
      <c r="T2675" s="59" t="s">
        <v>3</v>
      </c>
      <c r="U2675" s="56"/>
      <c r="V2675" s="56"/>
      <c r="W2675" s="60"/>
    </row>
    <row r="2676" spans="6:25" s="47" customFormat="1" ht="10.5" outlineLevel="3" x14ac:dyDescent="0.25">
      <c r="F2676" s="48"/>
      <c r="G2676" s="49"/>
      <c r="H2676" s="50" t="str">
        <f>IF(AND(H2675&lt;&gt;"Výkaz výměr:",I2675=""),"Výkaz výměr:","")</f>
        <v/>
      </c>
      <c r="I2676" s="51" t="s">
        <v>760</v>
      </c>
      <c r="J2676" s="52"/>
      <c r="K2676" s="53"/>
      <c r="L2676" s="54"/>
      <c r="M2676" s="55">
        <v>169.6</v>
      </c>
      <c r="N2676" s="56"/>
      <c r="O2676" s="57"/>
      <c r="P2676" s="58"/>
      <c r="Q2676" s="56"/>
      <c r="R2676" s="56"/>
      <c r="S2676" s="56"/>
      <c r="T2676" s="59" t="s">
        <v>3</v>
      </c>
      <c r="U2676" s="56"/>
      <c r="V2676" s="56"/>
      <c r="W2676" s="60"/>
    </row>
    <row r="2677" spans="6:25" s="3" customFormat="1" ht="12.75" customHeight="1" outlineLevel="2" x14ac:dyDescent="0.25">
      <c r="F2677" s="9"/>
      <c r="G2677" s="10"/>
      <c r="H2677" s="10"/>
      <c r="I2677" s="11"/>
      <c r="J2677" s="10"/>
      <c r="K2677" s="12"/>
      <c r="L2677" s="13"/>
      <c r="M2677" s="12"/>
      <c r="N2677" s="13"/>
      <c r="O2677" s="14"/>
      <c r="P2677" s="15"/>
      <c r="Q2677" s="13"/>
      <c r="R2677" s="13"/>
      <c r="S2677" s="13"/>
      <c r="T2677" s="16" t="s">
        <v>3</v>
      </c>
      <c r="U2677" s="13"/>
      <c r="V2677" s="13"/>
      <c r="W2677" s="13"/>
    </row>
    <row r="2678" spans="6:25" s="69" customFormat="1" ht="16.5" customHeight="1" outlineLevel="1" x14ac:dyDescent="0.3">
      <c r="F2678" s="70"/>
      <c r="G2678" s="71"/>
      <c r="H2678" s="72"/>
      <c r="I2678" s="72" t="s">
        <v>427</v>
      </c>
      <c r="J2678" s="71"/>
      <c r="K2678" s="73"/>
      <c r="L2678" s="74"/>
      <c r="M2678" s="73"/>
      <c r="N2678" s="74"/>
      <c r="O2678" s="75">
        <f>SUBTOTAL(9,O2679:O2688)</f>
        <v>70864.320000000007</v>
      </c>
      <c r="P2678" s="76"/>
      <c r="Q2678" s="75">
        <f>SUBTOTAL(9,Q2679:Q2688)</f>
        <v>6.8812800000000021</v>
      </c>
      <c r="R2678" s="74"/>
      <c r="S2678" s="75">
        <f>SUBTOTAL(9,S2679:S2688)</f>
        <v>0</v>
      </c>
      <c r="T2678" s="77"/>
      <c r="U2678" s="75">
        <f>SUBTOTAL(9,U2679:U2688)</f>
        <v>14881.5072</v>
      </c>
      <c r="V2678" s="75">
        <f>SUBTOTAL(9,V2679:V2688)</f>
        <v>85745.8272</v>
      </c>
      <c r="W2678" s="78"/>
      <c r="Y2678" s="75">
        <f>SUBTOTAL(9,Y2679:Y2688)</f>
        <v>2</v>
      </c>
    </row>
    <row r="2679" spans="6:25" s="38" customFormat="1" ht="24" outlineLevel="2" x14ac:dyDescent="0.3">
      <c r="F2679" s="30">
        <v>404</v>
      </c>
      <c r="G2679" s="31" t="s">
        <v>0</v>
      </c>
      <c r="H2679" s="32" t="s">
        <v>59</v>
      </c>
      <c r="I2679" s="33" t="s">
        <v>1381</v>
      </c>
      <c r="J2679" s="31" t="s">
        <v>25</v>
      </c>
      <c r="K2679" s="34">
        <v>1</v>
      </c>
      <c r="L2679" s="35">
        <v>0</v>
      </c>
      <c r="M2679" s="34">
        <v>1</v>
      </c>
      <c r="N2679" s="36">
        <v>63000</v>
      </c>
      <c r="O2679" s="37">
        <f>M2679*N2679</f>
        <v>63000</v>
      </c>
      <c r="P2679" s="37">
        <v>0</v>
      </c>
      <c r="Q2679" s="37">
        <f>M2679*P2679</f>
        <v>0</v>
      </c>
      <c r="R2679" s="37"/>
      <c r="S2679" s="37">
        <f>M2679*R2679</f>
        <v>0</v>
      </c>
      <c r="T2679" s="37">
        <v>21</v>
      </c>
      <c r="U2679" s="37">
        <f>O2679*T2679/100</f>
        <v>13230</v>
      </c>
      <c r="V2679" s="37">
        <f>U2679+O2679</f>
        <v>76230</v>
      </c>
      <c r="W2679" s="37"/>
      <c r="X2679" s="37"/>
      <c r="Y2679" s="37">
        <v>1</v>
      </c>
    </row>
    <row r="2680" spans="6:25" s="38" customFormat="1" ht="12" outlineLevel="2" x14ac:dyDescent="0.3">
      <c r="F2680" s="39"/>
      <c r="G2680" s="40"/>
      <c r="H2680" s="191" t="s">
        <v>230</v>
      </c>
      <c r="I2680" s="203"/>
      <c r="J2680" s="203"/>
      <c r="K2680" s="203"/>
      <c r="L2680" s="203"/>
      <c r="M2680" s="203"/>
      <c r="N2680" s="203"/>
      <c r="O2680" s="203"/>
      <c r="P2680" s="42"/>
      <c r="Q2680" s="43"/>
      <c r="R2680" s="42"/>
      <c r="S2680" s="43"/>
      <c r="T2680" s="44"/>
      <c r="U2680" s="44"/>
      <c r="V2680" s="44"/>
      <c r="W2680" s="45"/>
    </row>
    <row r="2681" spans="6:25" s="38" customFormat="1" ht="6" customHeight="1" outlineLevel="2" x14ac:dyDescent="0.3">
      <c r="F2681" s="39"/>
      <c r="G2681" s="40"/>
      <c r="H2681" s="41"/>
      <c r="I2681" s="46"/>
      <c r="J2681" s="46"/>
      <c r="K2681" s="46"/>
      <c r="L2681" s="46"/>
      <c r="M2681" s="46"/>
      <c r="N2681" s="46"/>
      <c r="O2681" s="46"/>
      <c r="P2681" s="42"/>
      <c r="Q2681" s="43"/>
      <c r="R2681" s="42"/>
      <c r="S2681" s="43"/>
      <c r="T2681" s="44"/>
      <c r="U2681" s="44"/>
      <c r="V2681" s="44"/>
      <c r="W2681" s="45"/>
    </row>
    <row r="2682" spans="6:25" s="47" customFormat="1" ht="10.5" outlineLevel="3" x14ac:dyDescent="0.25">
      <c r="F2682" s="48"/>
      <c r="G2682" s="49"/>
      <c r="H2682" s="50" t="str">
        <f>IF(AND(H2681&lt;&gt;"Výkaz výměr:",I2681=""),"Výkaz výměr:","")</f>
        <v>Výkaz výměr:</v>
      </c>
      <c r="I2682" s="51" t="s">
        <v>35</v>
      </c>
      <c r="J2682" s="52"/>
      <c r="K2682" s="53"/>
      <c r="L2682" s="54"/>
      <c r="M2682" s="55"/>
      <c r="N2682" s="56"/>
      <c r="O2682" s="57"/>
      <c r="P2682" s="58"/>
      <c r="Q2682" s="56"/>
      <c r="R2682" s="56"/>
      <c r="S2682" s="56"/>
      <c r="T2682" s="59" t="s">
        <v>3</v>
      </c>
      <c r="U2682" s="56"/>
      <c r="V2682" s="56"/>
      <c r="W2682" s="60"/>
    </row>
    <row r="2683" spans="6:25" s="47" customFormat="1" ht="10.5" outlineLevel="3" x14ac:dyDescent="0.25">
      <c r="F2683" s="48"/>
      <c r="G2683" s="49"/>
      <c r="H2683" s="50" t="str">
        <f>IF(AND(H2682&lt;&gt;"Výkaz výměr:",I2682=""),"Výkaz výměr:","")</f>
        <v/>
      </c>
      <c r="I2683" s="51" t="s">
        <v>556</v>
      </c>
      <c r="J2683" s="52"/>
      <c r="K2683" s="53"/>
      <c r="L2683" s="54"/>
      <c r="M2683" s="55">
        <v>1</v>
      </c>
      <c r="N2683" s="56"/>
      <c r="O2683" s="57"/>
      <c r="P2683" s="58"/>
      <c r="Q2683" s="56"/>
      <c r="R2683" s="56"/>
      <c r="S2683" s="56"/>
      <c r="T2683" s="59" t="s">
        <v>3</v>
      </c>
      <c r="U2683" s="56"/>
      <c r="V2683" s="56"/>
      <c r="W2683" s="60"/>
    </row>
    <row r="2684" spans="6:25" s="38" customFormat="1" ht="12" outlineLevel="2" x14ac:dyDescent="0.3">
      <c r="F2684" s="30">
        <v>405</v>
      </c>
      <c r="G2684" s="31" t="s">
        <v>0</v>
      </c>
      <c r="H2684" s="32" t="s">
        <v>162</v>
      </c>
      <c r="I2684" s="33" t="s">
        <v>886</v>
      </c>
      <c r="J2684" s="31" t="s">
        <v>9</v>
      </c>
      <c r="K2684" s="34">
        <v>3.0720000000000005</v>
      </c>
      <c r="L2684" s="35">
        <v>0</v>
      </c>
      <c r="M2684" s="34">
        <v>3.0720000000000005</v>
      </c>
      <c r="N2684" s="36">
        <v>2560</v>
      </c>
      <c r="O2684" s="37">
        <f>M2684*N2684</f>
        <v>7864.3200000000015</v>
      </c>
      <c r="P2684" s="37">
        <v>2.2400000000000002</v>
      </c>
      <c r="Q2684" s="37">
        <f>M2684*P2684</f>
        <v>6.8812800000000021</v>
      </c>
      <c r="R2684" s="37"/>
      <c r="S2684" s="37">
        <f>M2684*R2684</f>
        <v>0</v>
      </c>
      <c r="T2684" s="37">
        <v>21</v>
      </c>
      <c r="U2684" s="37">
        <f>O2684*T2684/100</f>
        <v>1651.5072000000002</v>
      </c>
      <c r="V2684" s="37">
        <f>U2684+O2684</f>
        <v>9515.8272000000015</v>
      </c>
      <c r="W2684" s="37" t="s">
        <v>1378</v>
      </c>
      <c r="X2684" s="37"/>
      <c r="Y2684" s="37">
        <v>1</v>
      </c>
    </row>
    <row r="2685" spans="6:25" s="38" customFormat="1" ht="12" outlineLevel="2" x14ac:dyDescent="0.3">
      <c r="F2685" s="39"/>
      <c r="G2685" s="40"/>
      <c r="H2685" s="191" t="s">
        <v>230</v>
      </c>
      <c r="I2685" s="203"/>
      <c r="J2685" s="203"/>
      <c r="K2685" s="203"/>
      <c r="L2685" s="203"/>
      <c r="M2685" s="203"/>
      <c r="N2685" s="203"/>
      <c r="O2685" s="203"/>
      <c r="P2685" s="42"/>
      <c r="Q2685" s="43"/>
      <c r="R2685" s="42"/>
      <c r="S2685" s="43"/>
      <c r="T2685" s="44"/>
      <c r="U2685" s="44"/>
      <c r="V2685" s="44"/>
      <c r="W2685" s="45"/>
    </row>
    <row r="2686" spans="6:25" s="38" customFormat="1" ht="6" customHeight="1" outlineLevel="2" x14ac:dyDescent="0.3">
      <c r="F2686" s="39"/>
      <c r="G2686" s="40"/>
      <c r="H2686" s="41"/>
      <c r="I2686" s="46"/>
      <c r="J2686" s="46"/>
      <c r="K2686" s="46"/>
      <c r="L2686" s="46"/>
      <c r="M2686" s="46"/>
      <c r="N2686" s="46"/>
      <c r="O2686" s="46"/>
      <c r="P2686" s="42"/>
      <c r="Q2686" s="43"/>
      <c r="R2686" s="42"/>
      <c r="S2686" s="43"/>
      <c r="T2686" s="44"/>
      <c r="U2686" s="44"/>
      <c r="V2686" s="44"/>
      <c r="W2686" s="45"/>
    </row>
    <row r="2687" spans="6:25" s="47" customFormat="1" ht="10.5" outlineLevel="3" x14ac:dyDescent="0.25">
      <c r="F2687" s="48"/>
      <c r="G2687" s="49"/>
      <c r="H2687" s="50" t="str">
        <f>IF(AND(H2686&lt;&gt;"Výkaz výměr:",I2686=""),"Výkaz výměr:","")</f>
        <v>Výkaz výměr:</v>
      </c>
      <c r="I2687" s="51" t="s">
        <v>424</v>
      </c>
      <c r="J2687" s="52"/>
      <c r="K2687" s="53"/>
      <c r="L2687" s="54"/>
      <c r="M2687" s="55">
        <v>3.0720000000000005</v>
      </c>
      <c r="N2687" s="56"/>
      <c r="O2687" s="57"/>
      <c r="P2687" s="58"/>
      <c r="Q2687" s="56"/>
      <c r="R2687" s="56"/>
      <c r="S2687" s="56"/>
      <c r="T2687" s="59" t="s">
        <v>3</v>
      </c>
      <c r="U2687" s="56"/>
      <c r="V2687" s="56"/>
      <c r="W2687" s="60"/>
    </row>
    <row r="2688" spans="6:25" s="3" customFormat="1" ht="12.75" customHeight="1" outlineLevel="2" x14ac:dyDescent="0.25">
      <c r="F2688" s="9"/>
      <c r="G2688" s="10"/>
      <c r="H2688" s="10"/>
      <c r="I2688" s="11"/>
      <c r="J2688" s="10"/>
      <c r="K2688" s="12"/>
      <c r="L2688" s="13"/>
      <c r="M2688" s="12"/>
      <c r="N2688" s="13"/>
      <c r="O2688" s="14"/>
      <c r="P2688" s="15"/>
      <c r="Q2688" s="13"/>
      <c r="R2688" s="13"/>
      <c r="S2688" s="13"/>
      <c r="T2688" s="16" t="s">
        <v>3</v>
      </c>
      <c r="U2688" s="13"/>
      <c r="V2688" s="13"/>
      <c r="W2688" s="13"/>
    </row>
    <row r="2689" spans="6:25" s="69" customFormat="1" ht="16.5" customHeight="1" outlineLevel="1" x14ac:dyDescent="0.3">
      <c r="F2689" s="70"/>
      <c r="G2689" s="71"/>
      <c r="H2689" s="72"/>
      <c r="I2689" s="72" t="s">
        <v>998</v>
      </c>
      <c r="J2689" s="71"/>
      <c r="K2689" s="73"/>
      <c r="L2689" s="74"/>
      <c r="M2689" s="73"/>
      <c r="N2689" s="74"/>
      <c r="O2689" s="75">
        <f>SUBTOTAL(9,O2690:O2693)</f>
        <v>2000</v>
      </c>
      <c r="P2689" s="76"/>
      <c r="Q2689" s="75">
        <f>SUBTOTAL(9,Q2690:Q2693)</f>
        <v>0</v>
      </c>
      <c r="R2689" s="74"/>
      <c r="S2689" s="75">
        <f>SUBTOTAL(9,S2690:S2693)</f>
        <v>0</v>
      </c>
      <c r="T2689" s="77"/>
      <c r="U2689" s="75">
        <f>SUBTOTAL(9,U2690:U2693)</f>
        <v>420</v>
      </c>
      <c r="V2689" s="75">
        <f>SUBTOTAL(9,V2690:V2693)</f>
        <v>2420</v>
      </c>
      <c r="W2689" s="78"/>
      <c r="Y2689" s="75">
        <f>SUBTOTAL(9,Y2690:Y2693)</f>
        <v>1</v>
      </c>
    </row>
    <row r="2690" spans="6:25" s="38" customFormat="1" ht="12" outlineLevel="2" x14ac:dyDescent="0.3">
      <c r="F2690" s="30">
        <v>406</v>
      </c>
      <c r="G2690" s="31" t="s">
        <v>0</v>
      </c>
      <c r="H2690" s="32" t="s">
        <v>58</v>
      </c>
      <c r="I2690" s="33" t="s">
        <v>563</v>
      </c>
      <c r="J2690" s="31" t="s">
        <v>34</v>
      </c>
      <c r="K2690" s="34">
        <v>1</v>
      </c>
      <c r="L2690" s="35">
        <v>0</v>
      </c>
      <c r="M2690" s="34">
        <v>1</v>
      </c>
      <c r="N2690" s="36">
        <v>2000</v>
      </c>
      <c r="O2690" s="37">
        <f>M2690*N2690</f>
        <v>2000</v>
      </c>
      <c r="P2690" s="37">
        <v>0</v>
      </c>
      <c r="Q2690" s="37">
        <f>M2690*P2690</f>
        <v>0</v>
      </c>
      <c r="R2690" s="37"/>
      <c r="S2690" s="37">
        <f>M2690*R2690</f>
        <v>0</v>
      </c>
      <c r="T2690" s="37">
        <v>21</v>
      </c>
      <c r="U2690" s="37">
        <f>O2690*T2690/100</f>
        <v>420</v>
      </c>
      <c r="V2690" s="37">
        <f>U2690+O2690</f>
        <v>2420</v>
      </c>
      <c r="W2690" s="37"/>
      <c r="X2690" s="37"/>
      <c r="Y2690" s="37">
        <v>1</v>
      </c>
    </row>
    <row r="2691" spans="6:25" s="38" customFormat="1" ht="12" outlineLevel="2" x14ac:dyDescent="0.3">
      <c r="F2691" s="39"/>
      <c r="G2691" s="40"/>
      <c r="H2691" s="191" t="s">
        <v>230</v>
      </c>
      <c r="I2691" s="203"/>
      <c r="J2691" s="203"/>
      <c r="K2691" s="203"/>
      <c r="L2691" s="203"/>
      <c r="M2691" s="203"/>
      <c r="N2691" s="203"/>
      <c r="O2691" s="203"/>
      <c r="P2691" s="42"/>
      <c r="Q2691" s="43"/>
      <c r="R2691" s="42"/>
      <c r="S2691" s="43"/>
      <c r="T2691" s="44"/>
      <c r="U2691" s="44"/>
      <c r="V2691" s="44"/>
      <c r="W2691" s="45"/>
    </row>
    <row r="2692" spans="6:25" s="38" customFormat="1" ht="6" customHeight="1" outlineLevel="2" x14ac:dyDescent="0.3">
      <c r="F2692" s="39"/>
      <c r="G2692" s="40"/>
      <c r="H2692" s="41"/>
      <c r="I2692" s="46"/>
      <c r="J2692" s="46"/>
      <c r="K2692" s="46"/>
      <c r="L2692" s="46"/>
      <c r="M2692" s="46"/>
      <c r="N2692" s="46"/>
      <c r="O2692" s="46"/>
      <c r="P2692" s="42"/>
      <c r="Q2692" s="43"/>
      <c r="R2692" s="42"/>
      <c r="S2692" s="43"/>
      <c r="T2692" s="44"/>
      <c r="U2692" s="44"/>
      <c r="V2692" s="44"/>
      <c r="W2692" s="45"/>
    </row>
    <row r="2693" spans="6:25" s="3" customFormat="1" ht="12.75" customHeight="1" outlineLevel="2" x14ac:dyDescent="0.25">
      <c r="F2693" s="9"/>
      <c r="G2693" s="10"/>
      <c r="H2693" s="10"/>
      <c r="I2693" s="11"/>
      <c r="J2693" s="10"/>
      <c r="K2693" s="12"/>
      <c r="L2693" s="13"/>
      <c r="M2693" s="12"/>
      <c r="N2693" s="13"/>
      <c r="O2693" s="14"/>
      <c r="P2693" s="15"/>
      <c r="Q2693" s="13"/>
      <c r="R2693" s="13"/>
      <c r="S2693" s="13"/>
      <c r="T2693" s="16" t="s">
        <v>3</v>
      </c>
      <c r="U2693" s="13"/>
      <c r="V2693" s="13"/>
      <c r="W2693" s="13"/>
    </row>
    <row r="2694" spans="6:25" s="3" customFormat="1" ht="12.75" customHeight="1" outlineLevel="1" x14ac:dyDescent="0.25">
      <c r="F2694" s="9"/>
      <c r="G2694" s="10"/>
      <c r="H2694" s="10"/>
      <c r="I2694" s="11"/>
      <c r="J2694" s="10"/>
      <c r="K2694" s="12"/>
      <c r="L2694" s="13"/>
      <c r="M2694" s="12"/>
      <c r="N2694" s="13"/>
      <c r="O2694" s="14"/>
      <c r="P2694" s="15"/>
      <c r="Q2694" s="13"/>
      <c r="R2694" s="13"/>
      <c r="S2694" s="13"/>
      <c r="T2694" s="16" t="s">
        <v>3</v>
      </c>
      <c r="U2694" s="13"/>
      <c r="V2694" s="13"/>
      <c r="W2694" s="13"/>
    </row>
    <row r="2695" spans="6:25" s="79" customFormat="1" ht="18.75" customHeight="1" x14ac:dyDescent="0.3">
      <c r="F2695" s="80"/>
      <c r="G2695" s="81"/>
      <c r="H2695" s="82"/>
      <c r="I2695" s="82" t="s">
        <v>927</v>
      </c>
      <c r="J2695" s="81"/>
      <c r="K2695" s="83"/>
      <c r="L2695" s="84"/>
      <c r="M2695" s="83"/>
      <c r="N2695" s="84"/>
      <c r="O2695" s="85">
        <f>SUBTOTAL(9,O2696:O3250)</f>
        <v>757652.26119999995</v>
      </c>
      <c r="P2695" s="86"/>
      <c r="Q2695" s="85">
        <f>SUBTOTAL(9,Q2696:Q3250)</f>
        <v>484.44787255999989</v>
      </c>
      <c r="R2695" s="84"/>
      <c r="S2695" s="85">
        <f>SUBTOTAL(9,S2696:S3250)</f>
        <v>0</v>
      </c>
      <c r="T2695" s="87"/>
      <c r="U2695" s="85">
        <f>SUBTOTAL(9,U2696:U3250)</f>
        <v>159106.97485199998</v>
      </c>
      <c r="V2695" s="85">
        <f>SUBTOTAL(9,V2696:V3250)</f>
        <v>916759.2360520002</v>
      </c>
      <c r="W2695" s="88"/>
      <c r="Y2695" s="85">
        <f>SUBTOTAL(9,Y2696:Y3250)</f>
        <v>90</v>
      </c>
    </row>
    <row r="2696" spans="6:25" s="69" customFormat="1" ht="16.5" customHeight="1" outlineLevel="1" x14ac:dyDescent="0.3">
      <c r="F2696" s="70"/>
      <c r="G2696" s="71"/>
      <c r="H2696" s="72"/>
      <c r="I2696" s="72" t="s">
        <v>995</v>
      </c>
      <c r="J2696" s="71"/>
      <c r="K2696" s="73"/>
      <c r="L2696" s="74"/>
      <c r="M2696" s="73"/>
      <c r="N2696" s="74"/>
      <c r="O2696" s="75">
        <f>SUBTOTAL(9,O2697:O2899)</f>
        <v>113406.70599999999</v>
      </c>
      <c r="P2696" s="76"/>
      <c r="Q2696" s="75">
        <f>SUBTOTAL(9,Q2697:Q2899)</f>
        <v>49.372991759999991</v>
      </c>
      <c r="R2696" s="74"/>
      <c r="S2696" s="75">
        <f>SUBTOTAL(9,S2697:S2899)</f>
        <v>0</v>
      </c>
      <c r="T2696" s="77"/>
      <c r="U2696" s="75">
        <f>SUBTOTAL(9,U2697:U2899)</f>
        <v>23815.40826</v>
      </c>
      <c r="V2696" s="75">
        <f>SUBTOTAL(9,V2697:V2899)</f>
        <v>137222.11426000003</v>
      </c>
      <c r="W2696" s="78"/>
      <c r="Y2696" s="75">
        <f>SUBTOTAL(9,Y2697:Y2899)</f>
        <v>37</v>
      </c>
    </row>
    <row r="2697" spans="6:25" s="38" customFormat="1" ht="12" outlineLevel="2" x14ac:dyDescent="0.3">
      <c r="F2697" s="30">
        <v>407</v>
      </c>
      <c r="G2697" s="31" t="s">
        <v>0</v>
      </c>
      <c r="H2697" s="32" t="s">
        <v>322</v>
      </c>
      <c r="I2697" s="33" t="s">
        <v>1217</v>
      </c>
      <c r="J2697" s="31" t="s">
        <v>13</v>
      </c>
      <c r="K2697" s="34">
        <v>33</v>
      </c>
      <c r="L2697" s="35">
        <v>0</v>
      </c>
      <c r="M2697" s="34">
        <v>33</v>
      </c>
      <c r="N2697" s="36">
        <v>27.4</v>
      </c>
      <c r="O2697" s="37">
        <f>M2697*N2697</f>
        <v>904.19999999999993</v>
      </c>
      <c r="P2697" s="37">
        <v>0</v>
      </c>
      <c r="Q2697" s="37">
        <f>M2697*P2697</f>
        <v>0</v>
      </c>
      <c r="R2697" s="37"/>
      <c r="S2697" s="37">
        <f>M2697*R2697</f>
        <v>0</v>
      </c>
      <c r="T2697" s="37">
        <v>21</v>
      </c>
      <c r="U2697" s="37">
        <f>O2697*T2697/100</f>
        <v>189.88199999999998</v>
      </c>
      <c r="V2697" s="37">
        <f>U2697+O2697</f>
        <v>1094.0819999999999</v>
      </c>
      <c r="W2697" s="37"/>
      <c r="X2697" s="37"/>
      <c r="Y2697" s="37">
        <v>1</v>
      </c>
    </row>
    <row r="2698" spans="6:25" s="38" customFormat="1" ht="12" outlineLevel="2" x14ac:dyDescent="0.3">
      <c r="F2698" s="39"/>
      <c r="G2698" s="40"/>
      <c r="H2698" s="191" t="s">
        <v>230</v>
      </c>
      <c r="I2698" s="203"/>
      <c r="J2698" s="203"/>
      <c r="K2698" s="203"/>
      <c r="L2698" s="203"/>
      <c r="M2698" s="203"/>
      <c r="N2698" s="203"/>
      <c r="O2698" s="203"/>
      <c r="P2698" s="42"/>
      <c r="Q2698" s="43"/>
      <c r="R2698" s="42"/>
      <c r="S2698" s="43"/>
      <c r="T2698" s="44"/>
      <c r="U2698" s="44"/>
      <c r="V2698" s="44"/>
      <c r="W2698" s="45"/>
    </row>
    <row r="2699" spans="6:25" s="38" customFormat="1" ht="6" customHeight="1" outlineLevel="2" x14ac:dyDescent="0.3">
      <c r="F2699" s="39"/>
      <c r="G2699" s="40"/>
      <c r="H2699" s="41"/>
      <c r="I2699" s="46"/>
      <c r="J2699" s="46"/>
      <c r="K2699" s="46"/>
      <c r="L2699" s="46"/>
      <c r="M2699" s="46"/>
      <c r="N2699" s="46"/>
      <c r="O2699" s="46"/>
      <c r="P2699" s="42"/>
      <c r="Q2699" s="43"/>
      <c r="R2699" s="42"/>
      <c r="S2699" s="43"/>
      <c r="T2699" s="44"/>
      <c r="U2699" s="44"/>
      <c r="V2699" s="44"/>
      <c r="W2699" s="45"/>
    </row>
    <row r="2700" spans="6:25" s="47" customFormat="1" ht="10.5" outlineLevel="3" x14ac:dyDescent="0.25">
      <c r="F2700" s="48"/>
      <c r="G2700" s="49"/>
      <c r="H2700" s="50" t="str">
        <f>IF(AND(H2699&lt;&gt;"Výkaz výměr:",I2699=""),"Výkaz výměr:","")</f>
        <v>Výkaz výměr:</v>
      </c>
      <c r="I2700" s="51" t="s">
        <v>673</v>
      </c>
      <c r="J2700" s="52"/>
      <c r="K2700" s="53"/>
      <c r="L2700" s="54"/>
      <c r="M2700" s="55"/>
      <c r="N2700" s="56"/>
      <c r="O2700" s="57"/>
      <c r="P2700" s="58"/>
      <c r="Q2700" s="56"/>
      <c r="R2700" s="56"/>
      <c r="S2700" s="56"/>
      <c r="T2700" s="59" t="s">
        <v>3</v>
      </c>
      <c r="U2700" s="56"/>
      <c r="V2700" s="56"/>
      <c r="W2700" s="60"/>
    </row>
    <row r="2701" spans="6:25" s="47" customFormat="1" ht="10.5" outlineLevel="3" x14ac:dyDescent="0.25">
      <c r="F2701" s="48"/>
      <c r="G2701" s="49"/>
      <c r="H2701" s="50" t="str">
        <f>IF(AND(H2700&lt;&gt;"Výkaz výměr:",I2700=""),"Výkaz výměr:","")</f>
        <v/>
      </c>
      <c r="I2701" s="51" t="s">
        <v>1285</v>
      </c>
      <c r="J2701" s="52"/>
      <c r="K2701" s="53"/>
      <c r="L2701" s="54"/>
      <c r="M2701" s="55"/>
      <c r="N2701" s="56"/>
      <c r="O2701" s="57"/>
      <c r="P2701" s="58"/>
      <c r="Q2701" s="56"/>
      <c r="R2701" s="56"/>
      <c r="S2701" s="56"/>
      <c r="T2701" s="59" t="s">
        <v>3</v>
      </c>
      <c r="U2701" s="56"/>
      <c r="V2701" s="56"/>
      <c r="W2701" s="60"/>
    </row>
    <row r="2702" spans="6:25" s="47" customFormat="1" ht="10.5" outlineLevel="3" x14ac:dyDescent="0.25">
      <c r="F2702" s="48"/>
      <c r="G2702" s="49"/>
      <c r="H2702" s="50" t="str">
        <f>IF(AND(H2701&lt;&gt;"Výkaz výměr:",I2701=""),"Výkaz výměr:","")</f>
        <v/>
      </c>
      <c r="I2702" s="51" t="s">
        <v>589</v>
      </c>
      <c r="J2702" s="52"/>
      <c r="K2702" s="53"/>
      <c r="L2702" s="54"/>
      <c r="M2702" s="55">
        <v>33</v>
      </c>
      <c r="N2702" s="56"/>
      <c r="O2702" s="57"/>
      <c r="P2702" s="58"/>
      <c r="Q2702" s="56"/>
      <c r="R2702" s="56"/>
      <c r="S2702" s="56"/>
      <c r="T2702" s="59" t="s">
        <v>3</v>
      </c>
      <c r="U2702" s="56"/>
      <c r="V2702" s="56"/>
      <c r="W2702" s="60"/>
    </row>
    <row r="2703" spans="6:25" s="38" customFormat="1" ht="12" outlineLevel="2" x14ac:dyDescent="0.3">
      <c r="F2703" s="30">
        <v>408</v>
      </c>
      <c r="G2703" s="31" t="s">
        <v>0</v>
      </c>
      <c r="H2703" s="32" t="s">
        <v>239</v>
      </c>
      <c r="I2703" s="33" t="s">
        <v>1222</v>
      </c>
      <c r="J2703" s="31" t="s">
        <v>13</v>
      </c>
      <c r="K2703" s="34">
        <v>482</v>
      </c>
      <c r="L2703" s="35">
        <v>0</v>
      </c>
      <c r="M2703" s="34">
        <v>482</v>
      </c>
      <c r="N2703" s="36">
        <v>49.7</v>
      </c>
      <c r="O2703" s="37">
        <f>M2703*N2703</f>
        <v>23955.4</v>
      </c>
      <c r="P2703" s="37">
        <v>0</v>
      </c>
      <c r="Q2703" s="37">
        <f>M2703*P2703</f>
        <v>0</v>
      </c>
      <c r="R2703" s="37"/>
      <c r="S2703" s="37">
        <f>M2703*R2703</f>
        <v>0</v>
      </c>
      <c r="T2703" s="37">
        <v>21</v>
      </c>
      <c r="U2703" s="37">
        <f>O2703*T2703/100</f>
        <v>5030.634</v>
      </c>
      <c r="V2703" s="37">
        <f>U2703+O2703</f>
        <v>28986.034</v>
      </c>
      <c r="W2703" s="37"/>
      <c r="X2703" s="37"/>
      <c r="Y2703" s="37">
        <v>1</v>
      </c>
    </row>
    <row r="2704" spans="6:25" s="38" customFormat="1" ht="12" outlineLevel="2" x14ac:dyDescent="0.3">
      <c r="F2704" s="39"/>
      <c r="G2704" s="40"/>
      <c r="H2704" s="191" t="s">
        <v>230</v>
      </c>
      <c r="I2704" s="203"/>
      <c r="J2704" s="203"/>
      <c r="K2704" s="203"/>
      <c r="L2704" s="203"/>
      <c r="M2704" s="203"/>
      <c r="N2704" s="203"/>
      <c r="O2704" s="203"/>
      <c r="P2704" s="42"/>
      <c r="Q2704" s="43"/>
      <c r="R2704" s="42"/>
      <c r="S2704" s="43"/>
      <c r="T2704" s="44"/>
      <c r="U2704" s="44"/>
      <c r="V2704" s="44"/>
      <c r="W2704" s="45"/>
    </row>
    <row r="2705" spans="6:25" s="38" customFormat="1" ht="6" customHeight="1" outlineLevel="2" x14ac:dyDescent="0.3">
      <c r="F2705" s="39"/>
      <c r="G2705" s="40"/>
      <c r="H2705" s="41"/>
      <c r="I2705" s="46"/>
      <c r="J2705" s="46"/>
      <c r="K2705" s="46"/>
      <c r="L2705" s="46"/>
      <c r="M2705" s="46"/>
      <c r="N2705" s="46"/>
      <c r="O2705" s="46"/>
      <c r="P2705" s="42"/>
      <c r="Q2705" s="43"/>
      <c r="R2705" s="42"/>
      <c r="S2705" s="43"/>
      <c r="T2705" s="44"/>
      <c r="U2705" s="44"/>
      <c r="V2705" s="44"/>
      <c r="W2705" s="45"/>
    </row>
    <row r="2706" spans="6:25" s="47" customFormat="1" ht="10.5" outlineLevel="3" x14ac:dyDescent="0.25">
      <c r="F2706" s="48"/>
      <c r="G2706" s="49"/>
      <c r="H2706" s="50" t="str">
        <f>IF(AND(H2705&lt;&gt;"Výkaz výměr:",I2705=""),"Výkaz výměr:","")</f>
        <v>Výkaz výměr:</v>
      </c>
      <c r="I2706" s="51" t="s">
        <v>90</v>
      </c>
      <c r="J2706" s="52"/>
      <c r="K2706" s="53"/>
      <c r="L2706" s="54"/>
      <c r="M2706" s="55"/>
      <c r="N2706" s="56"/>
      <c r="O2706" s="57"/>
      <c r="P2706" s="58"/>
      <c r="Q2706" s="56"/>
      <c r="R2706" s="56"/>
      <c r="S2706" s="56"/>
      <c r="T2706" s="59" t="s">
        <v>3</v>
      </c>
      <c r="U2706" s="56"/>
      <c r="V2706" s="56"/>
      <c r="W2706" s="60"/>
    </row>
    <row r="2707" spans="6:25" s="47" customFormat="1" ht="10.5" outlineLevel="3" x14ac:dyDescent="0.25">
      <c r="F2707" s="48"/>
      <c r="G2707" s="49"/>
      <c r="H2707" s="50" t="str">
        <f>IF(AND(H2706&lt;&gt;"Výkaz výměr:",I2706=""),"Výkaz výměr:","")</f>
        <v/>
      </c>
      <c r="I2707" s="51" t="s">
        <v>654</v>
      </c>
      <c r="J2707" s="52"/>
      <c r="K2707" s="53"/>
      <c r="L2707" s="54"/>
      <c r="M2707" s="55">
        <v>482</v>
      </c>
      <c r="N2707" s="56"/>
      <c r="O2707" s="57"/>
      <c r="P2707" s="58"/>
      <c r="Q2707" s="56"/>
      <c r="R2707" s="56"/>
      <c r="S2707" s="56"/>
      <c r="T2707" s="59" t="s">
        <v>3</v>
      </c>
      <c r="U2707" s="56"/>
      <c r="V2707" s="56"/>
      <c r="W2707" s="60"/>
    </row>
    <row r="2708" spans="6:25" s="38" customFormat="1" ht="12" outlineLevel="2" x14ac:dyDescent="0.3">
      <c r="F2708" s="30">
        <v>409</v>
      </c>
      <c r="G2708" s="31" t="s">
        <v>0</v>
      </c>
      <c r="H2708" s="32" t="s">
        <v>385</v>
      </c>
      <c r="I2708" s="33" t="s">
        <v>1303</v>
      </c>
      <c r="J2708" s="31" t="s">
        <v>1</v>
      </c>
      <c r="K2708" s="34">
        <v>5.3</v>
      </c>
      <c r="L2708" s="35">
        <v>0</v>
      </c>
      <c r="M2708" s="34">
        <v>5.3</v>
      </c>
      <c r="N2708" s="36">
        <v>318</v>
      </c>
      <c r="O2708" s="37">
        <f>M2708*N2708</f>
        <v>1685.3999999999999</v>
      </c>
      <c r="P2708" s="37">
        <v>9.2999999999999999E-2</v>
      </c>
      <c r="Q2708" s="37">
        <f>M2708*P2708</f>
        <v>0.4929</v>
      </c>
      <c r="R2708" s="37"/>
      <c r="S2708" s="37">
        <f>M2708*R2708</f>
        <v>0</v>
      </c>
      <c r="T2708" s="37">
        <v>21</v>
      </c>
      <c r="U2708" s="37">
        <f>O2708*T2708/100</f>
        <v>353.93399999999997</v>
      </c>
      <c r="V2708" s="37">
        <f>U2708+O2708</f>
        <v>2039.3339999999998</v>
      </c>
      <c r="W2708" s="37"/>
      <c r="X2708" s="37"/>
      <c r="Y2708" s="37">
        <v>1</v>
      </c>
    </row>
    <row r="2709" spans="6:25" s="38" customFormat="1" ht="12" outlineLevel="2" x14ac:dyDescent="0.3">
      <c r="F2709" s="39"/>
      <c r="G2709" s="40"/>
      <c r="H2709" s="191" t="s">
        <v>230</v>
      </c>
      <c r="I2709" s="203"/>
      <c r="J2709" s="203"/>
      <c r="K2709" s="203"/>
      <c r="L2709" s="203"/>
      <c r="M2709" s="203"/>
      <c r="N2709" s="203"/>
      <c r="O2709" s="203"/>
      <c r="P2709" s="42"/>
      <c r="Q2709" s="43"/>
      <c r="R2709" s="42"/>
      <c r="S2709" s="43"/>
      <c r="T2709" s="44"/>
      <c r="U2709" s="44"/>
      <c r="V2709" s="44"/>
      <c r="W2709" s="45"/>
    </row>
    <row r="2710" spans="6:25" s="38" customFormat="1" ht="6" customHeight="1" outlineLevel="2" x14ac:dyDescent="0.3">
      <c r="F2710" s="39"/>
      <c r="G2710" s="40"/>
      <c r="H2710" s="41"/>
      <c r="I2710" s="46"/>
      <c r="J2710" s="46"/>
      <c r="K2710" s="46"/>
      <c r="L2710" s="46"/>
      <c r="M2710" s="46"/>
      <c r="N2710" s="46"/>
      <c r="O2710" s="46"/>
      <c r="P2710" s="42"/>
      <c r="Q2710" s="43"/>
      <c r="R2710" s="42"/>
      <c r="S2710" s="43"/>
      <c r="T2710" s="44"/>
      <c r="U2710" s="44"/>
      <c r="V2710" s="44"/>
      <c r="W2710" s="45"/>
    </row>
    <row r="2711" spans="6:25" s="47" customFormat="1" ht="10.5" outlineLevel="3" x14ac:dyDescent="0.25">
      <c r="F2711" s="48"/>
      <c r="G2711" s="49"/>
      <c r="H2711" s="50" t="str">
        <f>IF(AND(H2710&lt;&gt;"Výkaz výměr:",I2710=""),"Výkaz výměr:","")</f>
        <v>Výkaz výměr:</v>
      </c>
      <c r="I2711" s="51" t="s">
        <v>1066</v>
      </c>
      <c r="J2711" s="52"/>
      <c r="K2711" s="53"/>
      <c r="L2711" s="54"/>
      <c r="M2711" s="55"/>
      <c r="N2711" s="56"/>
      <c r="O2711" s="57"/>
      <c r="P2711" s="58"/>
      <c r="Q2711" s="56"/>
      <c r="R2711" s="56"/>
      <c r="S2711" s="56"/>
      <c r="T2711" s="59" t="s">
        <v>3</v>
      </c>
      <c r="U2711" s="56"/>
      <c r="V2711" s="56"/>
      <c r="W2711" s="60"/>
    </row>
    <row r="2712" spans="6:25" s="47" customFormat="1" ht="10.5" outlineLevel="3" x14ac:dyDescent="0.25">
      <c r="F2712" s="48"/>
      <c r="G2712" s="49"/>
      <c r="H2712" s="50" t="str">
        <f>IF(AND(H2711&lt;&gt;"Výkaz výměr:",I2711=""),"Výkaz výměr:","")</f>
        <v/>
      </c>
      <c r="I2712" s="51" t="s">
        <v>655</v>
      </c>
      <c r="J2712" s="52"/>
      <c r="K2712" s="53"/>
      <c r="L2712" s="54"/>
      <c r="M2712" s="55">
        <v>5.3</v>
      </c>
      <c r="N2712" s="56"/>
      <c r="O2712" s="57"/>
      <c r="P2712" s="58"/>
      <c r="Q2712" s="56"/>
      <c r="R2712" s="56"/>
      <c r="S2712" s="56"/>
      <c r="T2712" s="59" t="s">
        <v>3</v>
      </c>
      <c r="U2712" s="56"/>
      <c r="V2712" s="56"/>
      <c r="W2712" s="60"/>
    </row>
    <row r="2713" spans="6:25" s="38" customFormat="1" ht="12" outlineLevel="2" x14ac:dyDescent="0.3">
      <c r="F2713" s="30">
        <v>410</v>
      </c>
      <c r="G2713" s="31" t="s">
        <v>0</v>
      </c>
      <c r="H2713" s="32" t="s">
        <v>243</v>
      </c>
      <c r="I2713" s="33" t="s">
        <v>1327</v>
      </c>
      <c r="J2713" s="31" t="s">
        <v>13</v>
      </c>
      <c r="K2713" s="34">
        <v>33</v>
      </c>
      <c r="L2713" s="35">
        <v>0</v>
      </c>
      <c r="M2713" s="34">
        <v>33</v>
      </c>
      <c r="N2713" s="36">
        <v>54.7</v>
      </c>
      <c r="O2713" s="37">
        <f>M2713*N2713</f>
        <v>1805.1000000000001</v>
      </c>
      <c r="P2713" s="37">
        <v>0.22500000000000001</v>
      </c>
      <c r="Q2713" s="37">
        <f>M2713*P2713</f>
        <v>7.4249999999999998</v>
      </c>
      <c r="R2713" s="37"/>
      <c r="S2713" s="37">
        <f>M2713*R2713</f>
        <v>0</v>
      </c>
      <c r="T2713" s="37">
        <v>21</v>
      </c>
      <c r="U2713" s="37">
        <f>O2713*T2713/100</f>
        <v>379.07100000000008</v>
      </c>
      <c r="V2713" s="37">
        <f>U2713+O2713</f>
        <v>2184.1710000000003</v>
      </c>
      <c r="W2713" s="37"/>
      <c r="X2713" s="37"/>
      <c r="Y2713" s="37">
        <v>1</v>
      </c>
    </row>
    <row r="2714" spans="6:25" s="38" customFormat="1" ht="12" outlineLevel="2" x14ac:dyDescent="0.3">
      <c r="F2714" s="39"/>
      <c r="G2714" s="40"/>
      <c r="H2714" s="191" t="s">
        <v>230</v>
      </c>
      <c r="I2714" s="203"/>
      <c r="J2714" s="203"/>
      <c r="K2714" s="203"/>
      <c r="L2714" s="203"/>
      <c r="M2714" s="203"/>
      <c r="N2714" s="203"/>
      <c r="O2714" s="203"/>
      <c r="P2714" s="42"/>
      <c r="Q2714" s="43"/>
      <c r="R2714" s="42"/>
      <c r="S2714" s="43"/>
      <c r="T2714" s="44"/>
      <c r="U2714" s="44"/>
      <c r="V2714" s="44"/>
      <c r="W2714" s="45"/>
    </row>
    <row r="2715" spans="6:25" s="38" customFormat="1" ht="6" customHeight="1" outlineLevel="2" x14ac:dyDescent="0.3">
      <c r="F2715" s="39"/>
      <c r="G2715" s="40"/>
      <c r="H2715" s="41"/>
      <c r="I2715" s="46"/>
      <c r="J2715" s="46"/>
      <c r="K2715" s="46"/>
      <c r="L2715" s="46"/>
      <c r="M2715" s="46"/>
      <c r="N2715" s="46"/>
      <c r="O2715" s="46"/>
      <c r="P2715" s="42"/>
      <c r="Q2715" s="43"/>
      <c r="R2715" s="42"/>
      <c r="S2715" s="43"/>
      <c r="T2715" s="44"/>
      <c r="U2715" s="44"/>
      <c r="V2715" s="44"/>
      <c r="W2715" s="45"/>
    </row>
    <row r="2716" spans="6:25" s="47" customFormat="1" ht="10.5" outlineLevel="3" x14ac:dyDescent="0.25">
      <c r="F2716" s="48"/>
      <c r="G2716" s="49"/>
      <c r="H2716" s="50" t="str">
        <f>IF(AND(H2715&lt;&gt;"Výkaz výměr:",I2715=""),"Výkaz výměr:","")</f>
        <v>Výkaz výměr:</v>
      </c>
      <c r="I2716" s="51" t="s">
        <v>730</v>
      </c>
      <c r="J2716" s="52"/>
      <c r="K2716" s="53"/>
      <c r="L2716" s="54"/>
      <c r="M2716" s="55"/>
      <c r="N2716" s="56"/>
      <c r="O2716" s="57"/>
      <c r="P2716" s="58"/>
      <c r="Q2716" s="56"/>
      <c r="R2716" s="56"/>
      <c r="S2716" s="56"/>
      <c r="T2716" s="59" t="s">
        <v>3</v>
      </c>
      <c r="U2716" s="56"/>
      <c r="V2716" s="56"/>
      <c r="W2716" s="60"/>
    </row>
    <row r="2717" spans="6:25" s="47" customFormat="1" ht="10.5" outlineLevel="3" x14ac:dyDescent="0.25">
      <c r="F2717" s="48"/>
      <c r="G2717" s="49"/>
      <c r="H2717" s="50" t="str">
        <f>IF(AND(H2716&lt;&gt;"Výkaz výměr:",I2716=""),"Výkaz výměr:","")</f>
        <v/>
      </c>
      <c r="I2717" s="51" t="s">
        <v>589</v>
      </c>
      <c r="J2717" s="52"/>
      <c r="K2717" s="53"/>
      <c r="L2717" s="54"/>
      <c r="M2717" s="55">
        <v>33</v>
      </c>
      <c r="N2717" s="56"/>
      <c r="O2717" s="57"/>
      <c r="P2717" s="58"/>
      <c r="Q2717" s="56"/>
      <c r="R2717" s="56"/>
      <c r="S2717" s="56"/>
      <c r="T2717" s="59" t="s">
        <v>3</v>
      </c>
      <c r="U2717" s="56"/>
      <c r="V2717" s="56"/>
      <c r="W2717" s="60"/>
    </row>
    <row r="2718" spans="6:25" s="38" customFormat="1" ht="12" outlineLevel="2" x14ac:dyDescent="0.3">
      <c r="F2718" s="30">
        <v>411</v>
      </c>
      <c r="G2718" s="31" t="s">
        <v>0</v>
      </c>
      <c r="H2718" s="32" t="s">
        <v>251</v>
      </c>
      <c r="I2718" s="33" t="s">
        <v>1225</v>
      </c>
      <c r="J2718" s="31" t="s">
        <v>1</v>
      </c>
      <c r="K2718" s="34">
        <v>6</v>
      </c>
      <c r="L2718" s="35">
        <v>0</v>
      </c>
      <c r="M2718" s="34">
        <v>6</v>
      </c>
      <c r="N2718" s="36">
        <v>35</v>
      </c>
      <c r="O2718" s="37">
        <f>M2718*N2718</f>
        <v>210</v>
      </c>
      <c r="P2718" s="37">
        <v>0.04</v>
      </c>
      <c r="Q2718" s="37">
        <f>M2718*P2718</f>
        <v>0.24</v>
      </c>
      <c r="R2718" s="37"/>
      <c r="S2718" s="37">
        <f>M2718*R2718</f>
        <v>0</v>
      </c>
      <c r="T2718" s="37">
        <v>21</v>
      </c>
      <c r="U2718" s="37">
        <f>O2718*T2718/100</f>
        <v>44.1</v>
      </c>
      <c r="V2718" s="37">
        <f>U2718+O2718</f>
        <v>254.1</v>
      </c>
      <c r="W2718" s="37"/>
      <c r="X2718" s="37"/>
      <c r="Y2718" s="37">
        <v>1</v>
      </c>
    </row>
    <row r="2719" spans="6:25" s="38" customFormat="1" ht="12" outlineLevel="2" x14ac:dyDescent="0.3">
      <c r="F2719" s="39"/>
      <c r="G2719" s="40"/>
      <c r="H2719" s="191" t="s">
        <v>230</v>
      </c>
      <c r="I2719" s="203"/>
      <c r="J2719" s="203"/>
      <c r="K2719" s="203"/>
      <c r="L2719" s="203"/>
      <c r="M2719" s="203"/>
      <c r="N2719" s="203"/>
      <c r="O2719" s="203"/>
      <c r="P2719" s="42"/>
      <c r="Q2719" s="43"/>
      <c r="R2719" s="42"/>
      <c r="S2719" s="43"/>
      <c r="T2719" s="44"/>
      <c r="U2719" s="44"/>
      <c r="V2719" s="44"/>
      <c r="W2719" s="45"/>
    </row>
    <row r="2720" spans="6:25" s="38" customFormat="1" ht="6" customHeight="1" outlineLevel="2" x14ac:dyDescent="0.3">
      <c r="F2720" s="39"/>
      <c r="G2720" s="40"/>
      <c r="H2720" s="41"/>
      <c r="I2720" s="46"/>
      <c r="J2720" s="46"/>
      <c r="K2720" s="46"/>
      <c r="L2720" s="46"/>
      <c r="M2720" s="46"/>
      <c r="N2720" s="46"/>
      <c r="O2720" s="46"/>
      <c r="P2720" s="42"/>
      <c r="Q2720" s="43"/>
      <c r="R2720" s="42"/>
      <c r="S2720" s="43"/>
      <c r="T2720" s="44"/>
      <c r="U2720" s="44"/>
      <c r="V2720" s="44"/>
      <c r="W2720" s="45"/>
    </row>
    <row r="2721" spans="6:25" s="47" customFormat="1" ht="10.5" outlineLevel="3" x14ac:dyDescent="0.25">
      <c r="F2721" s="48"/>
      <c r="G2721" s="49"/>
      <c r="H2721" s="50" t="str">
        <f>IF(AND(H2720&lt;&gt;"Výkaz výměr:",I2720=""),"Výkaz výměr:","")</f>
        <v>Výkaz výměr:</v>
      </c>
      <c r="I2721" s="51" t="s">
        <v>470</v>
      </c>
      <c r="J2721" s="52"/>
      <c r="K2721" s="53"/>
      <c r="L2721" s="54"/>
      <c r="M2721" s="55"/>
      <c r="N2721" s="56"/>
      <c r="O2721" s="57"/>
      <c r="P2721" s="58"/>
      <c r="Q2721" s="56"/>
      <c r="R2721" s="56"/>
      <c r="S2721" s="56"/>
      <c r="T2721" s="59" t="s">
        <v>3</v>
      </c>
      <c r="U2721" s="56"/>
      <c r="V2721" s="56"/>
      <c r="W2721" s="60"/>
    </row>
    <row r="2722" spans="6:25" s="47" customFormat="1" ht="10.5" outlineLevel="3" x14ac:dyDescent="0.25">
      <c r="F2722" s="48"/>
      <c r="G2722" s="49"/>
      <c r="H2722" s="50" t="str">
        <f>IF(AND(H2721&lt;&gt;"Výkaz výměr:",I2721=""),"Výkaz výměr:","")</f>
        <v/>
      </c>
      <c r="I2722" s="51" t="s">
        <v>561</v>
      </c>
      <c r="J2722" s="52"/>
      <c r="K2722" s="53"/>
      <c r="L2722" s="54"/>
      <c r="M2722" s="55">
        <v>6</v>
      </c>
      <c r="N2722" s="56"/>
      <c r="O2722" s="57"/>
      <c r="P2722" s="58"/>
      <c r="Q2722" s="56"/>
      <c r="R2722" s="56"/>
      <c r="S2722" s="56"/>
      <c r="T2722" s="59" t="s">
        <v>3</v>
      </c>
      <c r="U2722" s="56"/>
      <c r="V2722" s="56"/>
      <c r="W2722" s="60"/>
    </row>
    <row r="2723" spans="6:25" s="38" customFormat="1" ht="12" outlineLevel="2" x14ac:dyDescent="0.3">
      <c r="F2723" s="30">
        <v>412</v>
      </c>
      <c r="G2723" s="31" t="s">
        <v>0</v>
      </c>
      <c r="H2723" s="32" t="s">
        <v>321</v>
      </c>
      <c r="I2723" s="33" t="s">
        <v>1195</v>
      </c>
      <c r="J2723" s="31" t="s">
        <v>1</v>
      </c>
      <c r="K2723" s="34">
        <v>6</v>
      </c>
      <c r="L2723" s="35">
        <v>0</v>
      </c>
      <c r="M2723" s="34">
        <v>6</v>
      </c>
      <c r="N2723" s="36">
        <v>21.4</v>
      </c>
      <c r="O2723" s="37">
        <f>M2723*N2723</f>
        <v>128.39999999999998</v>
      </c>
      <c r="P2723" s="37">
        <v>0</v>
      </c>
      <c r="Q2723" s="37">
        <f>M2723*P2723</f>
        <v>0</v>
      </c>
      <c r="R2723" s="37"/>
      <c r="S2723" s="37">
        <f>M2723*R2723</f>
        <v>0</v>
      </c>
      <c r="T2723" s="37">
        <v>21</v>
      </c>
      <c r="U2723" s="37">
        <f>O2723*T2723/100</f>
        <v>26.963999999999995</v>
      </c>
      <c r="V2723" s="37">
        <f>U2723+O2723</f>
        <v>155.36399999999998</v>
      </c>
      <c r="W2723" s="37"/>
      <c r="X2723" s="37"/>
      <c r="Y2723" s="37">
        <v>1</v>
      </c>
    </row>
    <row r="2724" spans="6:25" s="38" customFormat="1" ht="12" outlineLevel="2" x14ac:dyDescent="0.3">
      <c r="F2724" s="39"/>
      <c r="G2724" s="40"/>
      <c r="H2724" s="191" t="s">
        <v>230</v>
      </c>
      <c r="I2724" s="203"/>
      <c r="J2724" s="203"/>
      <c r="K2724" s="203"/>
      <c r="L2724" s="203"/>
      <c r="M2724" s="203"/>
      <c r="N2724" s="203"/>
      <c r="O2724" s="203"/>
      <c r="P2724" s="42"/>
      <c r="Q2724" s="43"/>
      <c r="R2724" s="42"/>
      <c r="S2724" s="43"/>
      <c r="T2724" s="44"/>
      <c r="U2724" s="44"/>
      <c r="V2724" s="44"/>
      <c r="W2724" s="45"/>
    </row>
    <row r="2725" spans="6:25" s="38" customFormat="1" ht="6" customHeight="1" outlineLevel="2" x14ac:dyDescent="0.3">
      <c r="F2725" s="39"/>
      <c r="G2725" s="40"/>
      <c r="H2725" s="41"/>
      <c r="I2725" s="46"/>
      <c r="J2725" s="46"/>
      <c r="K2725" s="46"/>
      <c r="L2725" s="46"/>
      <c r="M2725" s="46"/>
      <c r="N2725" s="46"/>
      <c r="O2725" s="46"/>
      <c r="P2725" s="42"/>
      <c r="Q2725" s="43"/>
      <c r="R2725" s="42"/>
      <c r="S2725" s="43"/>
      <c r="T2725" s="44"/>
      <c r="U2725" s="44"/>
      <c r="V2725" s="44"/>
      <c r="W2725" s="45"/>
    </row>
    <row r="2726" spans="6:25" s="47" customFormat="1" ht="10.5" outlineLevel="3" x14ac:dyDescent="0.25">
      <c r="F2726" s="48"/>
      <c r="G2726" s="49"/>
      <c r="H2726" s="50" t="str">
        <f>IF(AND(H2725&lt;&gt;"Výkaz výměr:",I2725=""),"Výkaz výměr:","")</f>
        <v>Výkaz výměr:</v>
      </c>
      <c r="I2726" s="51" t="s">
        <v>195</v>
      </c>
      <c r="J2726" s="52"/>
      <c r="K2726" s="53"/>
      <c r="L2726" s="54"/>
      <c r="M2726" s="55"/>
      <c r="N2726" s="56"/>
      <c r="O2726" s="57"/>
      <c r="P2726" s="58"/>
      <c r="Q2726" s="56"/>
      <c r="R2726" s="56"/>
      <c r="S2726" s="56"/>
      <c r="T2726" s="59" t="s">
        <v>3</v>
      </c>
      <c r="U2726" s="56"/>
      <c r="V2726" s="56"/>
      <c r="W2726" s="60"/>
    </row>
    <row r="2727" spans="6:25" s="47" customFormat="1" ht="10.5" outlineLevel="3" x14ac:dyDescent="0.25">
      <c r="F2727" s="48"/>
      <c r="G2727" s="49"/>
      <c r="H2727" s="50" t="str">
        <f>IF(AND(H2726&lt;&gt;"Výkaz výměr:",I2726=""),"Výkaz výměr:","")</f>
        <v/>
      </c>
      <c r="I2727" s="51" t="s">
        <v>561</v>
      </c>
      <c r="J2727" s="52"/>
      <c r="K2727" s="53"/>
      <c r="L2727" s="54"/>
      <c r="M2727" s="55">
        <v>6</v>
      </c>
      <c r="N2727" s="56"/>
      <c r="O2727" s="57"/>
      <c r="P2727" s="58"/>
      <c r="Q2727" s="56"/>
      <c r="R2727" s="56"/>
      <c r="S2727" s="56"/>
      <c r="T2727" s="59" t="s">
        <v>3</v>
      </c>
      <c r="U2727" s="56"/>
      <c r="V2727" s="56"/>
      <c r="W2727" s="60"/>
    </row>
    <row r="2728" spans="6:25" s="38" customFormat="1" ht="12" outlineLevel="2" x14ac:dyDescent="0.3">
      <c r="F2728" s="30">
        <v>413</v>
      </c>
      <c r="G2728" s="31" t="s">
        <v>0</v>
      </c>
      <c r="H2728" s="32" t="s">
        <v>319</v>
      </c>
      <c r="I2728" s="33" t="s">
        <v>1009</v>
      </c>
      <c r="J2728" s="31" t="s">
        <v>9</v>
      </c>
      <c r="K2728" s="34">
        <v>3.16</v>
      </c>
      <c r="L2728" s="35">
        <v>0</v>
      </c>
      <c r="M2728" s="34">
        <v>3.16</v>
      </c>
      <c r="N2728" s="36">
        <v>960</v>
      </c>
      <c r="O2728" s="37">
        <f>M2728*N2728</f>
        <v>3033.6000000000004</v>
      </c>
      <c r="P2728" s="37">
        <v>2.2000000000000002</v>
      </c>
      <c r="Q2728" s="37">
        <f>M2728*P2728</f>
        <v>6.9520000000000008</v>
      </c>
      <c r="R2728" s="37"/>
      <c r="S2728" s="37">
        <f>M2728*R2728</f>
        <v>0</v>
      </c>
      <c r="T2728" s="37">
        <v>21</v>
      </c>
      <c r="U2728" s="37">
        <f>O2728*T2728/100</f>
        <v>637.05600000000004</v>
      </c>
      <c r="V2728" s="37">
        <f>U2728+O2728</f>
        <v>3670.6560000000004</v>
      </c>
      <c r="W2728" s="37" t="s">
        <v>1383</v>
      </c>
      <c r="X2728" s="37"/>
      <c r="Y2728" s="37">
        <v>1</v>
      </c>
    </row>
    <row r="2729" spans="6:25" s="38" customFormat="1" ht="12" outlineLevel="2" x14ac:dyDescent="0.3">
      <c r="F2729" s="39"/>
      <c r="G2729" s="40"/>
      <c r="H2729" s="191" t="s">
        <v>230</v>
      </c>
      <c r="I2729" s="203"/>
      <c r="J2729" s="203"/>
      <c r="K2729" s="203"/>
      <c r="L2729" s="203"/>
      <c r="M2729" s="203"/>
      <c r="N2729" s="203"/>
      <c r="O2729" s="203"/>
      <c r="P2729" s="42"/>
      <c r="Q2729" s="43"/>
      <c r="R2729" s="42"/>
      <c r="S2729" s="43"/>
      <c r="T2729" s="44"/>
      <c r="U2729" s="44"/>
      <c r="V2729" s="44"/>
      <c r="W2729" s="45"/>
    </row>
    <row r="2730" spans="6:25" s="38" customFormat="1" ht="6" customHeight="1" outlineLevel="2" x14ac:dyDescent="0.3">
      <c r="F2730" s="39"/>
      <c r="G2730" s="40"/>
      <c r="H2730" s="41"/>
      <c r="I2730" s="46"/>
      <c r="J2730" s="46"/>
      <c r="K2730" s="46"/>
      <c r="L2730" s="46"/>
      <c r="M2730" s="46"/>
      <c r="N2730" s="46"/>
      <c r="O2730" s="46"/>
      <c r="P2730" s="42"/>
      <c r="Q2730" s="43"/>
      <c r="R2730" s="42"/>
      <c r="S2730" s="43"/>
      <c r="T2730" s="44"/>
      <c r="U2730" s="44"/>
      <c r="V2730" s="44"/>
      <c r="W2730" s="45"/>
    </row>
    <row r="2731" spans="6:25" s="47" customFormat="1" ht="10.5" outlineLevel="3" x14ac:dyDescent="0.25">
      <c r="F2731" s="48"/>
      <c r="G2731" s="49"/>
      <c r="H2731" s="50" t="str">
        <f>IF(AND(H2730&lt;&gt;"Výkaz výměr:",I2730=""),"Výkaz výměr:","")</f>
        <v>Výkaz výměr:</v>
      </c>
      <c r="I2731" s="51" t="s">
        <v>973</v>
      </c>
      <c r="J2731" s="52"/>
      <c r="K2731" s="53"/>
      <c r="L2731" s="54"/>
      <c r="M2731" s="55"/>
      <c r="N2731" s="56"/>
      <c r="O2731" s="57"/>
      <c r="P2731" s="58"/>
      <c r="Q2731" s="56"/>
      <c r="R2731" s="56"/>
      <c r="S2731" s="56"/>
      <c r="T2731" s="59" t="s">
        <v>3</v>
      </c>
      <c r="U2731" s="56"/>
      <c r="V2731" s="56"/>
      <c r="W2731" s="60"/>
    </row>
    <row r="2732" spans="6:25" s="47" customFormat="1" ht="10.5" outlineLevel="3" x14ac:dyDescent="0.25">
      <c r="F2732" s="48"/>
      <c r="G2732" s="49"/>
      <c r="H2732" s="50" t="str">
        <f>IF(AND(H2731&lt;&gt;"Výkaz výměr:",I2731=""),"Výkaz výměr:","")</f>
        <v/>
      </c>
      <c r="I2732" s="51" t="s">
        <v>626</v>
      </c>
      <c r="J2732" s="52"/>
      <c r="K2732" s="53"/>
      <c r="L2732" s="54"/>
      <c r="M2732" s="55">
        <v>1.8</v>
      </c>
      <c r="N2732" s="56"/>
      <c r="O2732" s="57"/>
      <c r="P2732" s="58"/>
      <c r="Q2732" s="56"/>
      <c r="R2732" s="56"/>
      <c r="S2732" s="56"/>
      <c r="T2732" s="59" t="s">
        <v>3</v>
      </c>
      <c r="U2732" s="56"/>
      <c r="V2732" s="56"/>
      <c r="W2732" s="60"/>
    </row>
    <row r="2733" spans="6:25" s="47" customFormat="1" ht="10.5" outlineLevel="3" x14ac:dyDescent="0.25">
      <c r="F2733" s="48"/>
      <c r="G2733" s="49"/>
      <c r="H2733" s="50" t="str">
        <f>IF(AND(H2732&lt;&gt;"Výkaz výměr:",I2732=""),"Výkaz výměr:","")</f>
        <v/>
      </c>
      <c r="I2733" s="51" t="s">
        <v>536</v>
      </c>
      <c r="J2733" s="52"/>
      <c r="K2733" s="53"/>
      <c r="L2733" s="54"/>
      <c r="M2733" s="55">
        <v>1.36</v>
      </c>
      <c r="N2733" s="56"/>
      <c r="O2733" s="57"/>
      <c r="P2733" s="58"/>
      <c r="Q2733" s="56"/>
      <c r="R2733" s="56"/>
      <c r="S2733" s="56"/>
      <c r="T2733" s="59" t="s">
        <v>3</v>
      </c>
      <c r="U2733" s="56"/>
      <c r="V2733" s="56"/>
      <c r="W2733" s="60"/>
    </row>
    <row r="2734" spans="6:25" s="38" customFormat="1" ht="12" outlineLevel="2" x14ac:dyDescent="0.3">
      <c r="F2734" s="30">
        <v>414</v>
      </c>
      <c r="G2734" s="31" t="s">
        <v>0</v>
      </c>
      <c r="H2734" s="32" t="s">
        <v>326</v>
      </c>
      <c r="I2734" s="33" t="s">
        <v>1230</v>
      </c>
      <c r="J2734" s="31" t="s">
        <v>6</v>
      </c>
      <c r="K2734" s="34">
        <v>13.44</v>
      </c>
      <c r="L2734" s="35">
        <v>0</v>
      </c>
      <c r="M2734" s="34">
        <v>13.44</v>
      </c>
      <c r="N2734" s="36">
        <v>102</v>
      </c>
      <c r="O2734" s="37">
        <f>M2734*N2734</f>
        <v>1370.8799999999999</v>
      </c>
      <c r="P2734" s="37">
        <v>0</v>
      </c>
      <c r="Q2734" s="37">
        <f>M2734*P2734</f>
        <v>0</v>
      </c>
      <c r="R2734" s="37"/>
      <c r="S2734" s="37">
        <f>M2734*R2734</f>
        <v>0</v>
      </c>
      <c r="T2734" s="37">
        <v>21</v>
      </c>
      <c r="U2734" s="37">
        <f>O2734*T2734/100</f>
        <v>287.88479999999998</v>
      </c>
      <c r="V2734" s="37">
        <f>U2734+O2734</f>
        <v>1658.7647999999999</v>
      </c>
      <c r="W2734" s="37"/>
      <c r="X2734" s="37"/>
      <c r="Y2734" s="37">
        <v>1</v>
      </c>
    </row>
    <row r="2735" spans="6:25" s="38" customFormat="1" ht="12" outlineLevel="2" x14ac:dyDescent="0.3">
      <c r="F2735" s="39"/>
      <c r="G2735" s="40"/>
      <c r="H2735" s="191" t="s">
        <v>230</v>
      </c>
      <c r="I2735" s="203"/>
      <c r="J2735" s="203"/>
      <c r="K2735" s="203"/>
      <c r="L2735" s="203"/>
      <c r="M2735" s="203"/>
      <c r="N2735" s="203"/>
      <c r="O2735" s="203"/>
      <c r="P2735" s="42"/>
      <c r="Q2735" s="43"/>
      <c r="R2735" s="42"/>
      <c r="S2735" s="43"/>
      <c r="T2735" s="44"/>
      <c r="U2735" s="44"/>
      <c r="V2735" s="44"/>
      <c r="W2735" s="45"/>
    </row>
    <row r="2736" spans="6:25" s="38" customFormat="1" ht="6" customHeight="1" outlineLevel="2" x14ac:dyDescent="0.3">
      <c r="F2736" s="39"/>
      <c r="G2736" s="40"/>
      <c r="H2736" s="41"/>
      <c r="I2736" s="46"/>
      <c r="J2736" s="46"/>
      <c r="K2736" s="46"/>
      <c r="L2736" s="46"/>
      <c r="M2736" s="46"/>
      <c r="N2736" s="46"/>
      <c r="O2736" s="46"/>
      <c r="P2736" s="42"/>
      <c r="Q2736" s="43"/>
      <c r="R2736" s="42"/>
      <c r="S2736" s="43"/>
      <c r="T2736" s="44"/>
      <c r="U2736" s="44"/>
      <c r="V2736" s="44"/>
      <c r="W2736" s="45"/>
    </row>
    <row r="2737" spans="6:25" s="47" customFormat="1" ht="10.5" outlineLevel="3" x14ac:dyDescent="0.25">
      <c r="F2737" s="48"/>
      <c r="G2737" s="49"/>
      <c r="H2737" s="50" t="str">
        <f>IF(AND(H2736&lt;&gt;"Výkaz výměr:",I2736=""),"Výkaz výměr:","")</f>
        <v>Výkaz výměr:</v>
      </c>
      <c r="I2737" s="51" t="s">
        <v>1008</v>
      </c>
      <c r="J2737" s="52"/>
      <c r="K2737" s="53"/>
      <c r="L2737" s="54"/>
      <c r="M2737" s="55"/>
      <c r="N2737" s="56"/>
      <c r="O2737" s="57"/>
      <c r="P2737" s="58"/>
      <c r="Q2737" s="56"/>
      <c r="R2737" s="56"/>
      <c r="S2737" s="56"/>
      <c r="T2737" s="59" t="s">
        <v>3</v>
      </c>
      <c r="U2737" s="56"/>
      <c r="V2737" s="56"/>
      <c r="W2737" s="60"/>
    </row>
    <row r="2738" spans="6:25" s="47" customFormat="1" ht="10.5" outlineLevel="3" x14ac:dyDescent="0.25">
      <c r="F2738" s="48"/>
      <c r="G2738" s="49"/>
      <c r="H2738" s="50" t="str">
        <f>IF(AND(H2737&lt;&gt;"Výkaz výměr:",I2737=""),"Výkaz výměr:","")</f>
        <v/>
      </c>
      <c r="I2738" s="51" t="s">
        <v>752</v>
      </c>
      <c r="J2738" s="52"/>
      <c r="K2738" s="53"/>
      <c r="L2738" s="54"/>
      <c r="M2738" s="55">
        <v>13.44</v>
      </c>
      <c r="N2738" s="56"/>
      <c r="O2738" s="57"/>
      <c r="P2738" s="58"/>
      <c r="Q2738" s="56"/>
      <c r="R2738" s="56"/>
      <c r="S2738" s="56"/>
      <c r="T2738" s="59" t="s">
        <v>3</v>
      </c>
      <c r="U2738" s="56"/>
      <c r="V2738" s="56"/>
      <c r="W2738" s="60"/>
    </row>
    <row r="2739" spans="6:25" s="38" customFormat="1" ht="12" outlineLevel="2" x14ac:dyDescent="0.3">
      <c r="F2739" s="30">
        <v>415</v>
      </c>
      <c r="G2739" s="31" t="s">
        <v>0</v>
      </c>
      <c r="H2739" s="32" t="s">
        <v>247</v>
      </c>
      <c r="I2739" s="33" t="s">
        <v>1255</v>
      </c>
      <c r="J2739" s="31" t="s">
        <v>13</v>
      </c>
      <c r="K2739" s="34">
        <v>12</v>
      </c>
      <c r="L2739" s="35">
        <v>0</v>
      </c>
      <c r="M2739" s="34">
        <v>12</v>
      </c>
      <c r="N2739" s="36">
        <v>24.9</v>
      </c>
      <c r="O2739" s="37">
        <f>M2739*N2739</f>
        <v>298.79999999999995</v>
      </c>
      <c r="P2739" s="37">
        <v>0</v>
      </c>
      <c r="Q2739" s="37">
        <f>M2739*P2739</f>
        <v>0</v>
      </c>
      <c r="R2739" s="37"/>
      <c r="S2739" s="37">
        <f>M2739*R2739</f>
        <v>0</v>
      </c>
      <c r="T2739" s="37">
        <v>21</v>
      </c>
      <c r="U2739" s="37">
        <f>O2739*T2739/100</f>
        <v>62.74799999999999</v>
      </c>
      <c r="V2739" s="37">
        <f>U2739+O2739</f>
        <v>361.54799999999994</v>
      </c>
      <c r="W2739" s="37"/>
      <c r="X2739" s="37"/>
      <c r="Y2739" s="37">
        <v>1</v>
      </c>
    </row>
    <row r="2740" spans="6:25" s="38" customFormat="1" ht="12" outlineLevel="2" x14ac:dyDescent="0.3">
      <c r="F2740" s="39"/>
      <c r="G2740" s="40"/>
      <c r="H2740" s="191" t="s">
        <v>230</v>
      </c>
      <c r="I2740" s="203"/>
      <c r="J2740" s="203"/>
      <c r="K2740" s="203"/>
      <c r="L2740" s="203"/>
      <c r="M2740" s="203"/>
      <c r="N2740" s="203"/>
      <c r="O2740" s="203"/>
      <c r="P2740" s="42"/>
      <c r="Q2740" s="43"/>
      <c r="R2740" s="42"/>
      <c r="S2740" s="43"/>
      <c r="T2740" s="44"/>
      <c r="U2740" s="44"/>
      <c r="V2740" s="44"/>
      <c r="W2740" s="45"/>
    </row>
    <row r="2741" spans="6:25" s="38" customFormat="1" ht="6" customHeight="1" outlineLevel="2" x14ac:dyDescent="0.3">
      <c r="F2741" s="39"/>
      <c r="G2741" s="40"/>
      <c r="H2741" s="41"/>
      <c r="I2741" s="46"/>
      <c r="J2741" s="46"/>
      <c r="K2741" s="46"/>
      <c r="L2741" s="46"/>
      <c r="M2741" s="46"/>
      <c r="N2741" s="46"/>
      <c r="O2741" s="46"/>
      <c r="P2741" s="42"/>
      <c r="Q2741" s="43"/>
      <c r="R2741" s="42"/>
      <c r="S2741" s="43"/>
      <c r="T2741" s="44"/>
      <c r="U2741" s="44"/>
      <c r="V2741" s="44"/>
      <c r="W2741" s="45"/>
    </row>
    <row r="2742" spans="6:25" s="47" customFormat="1" ht="10.5" outlineLevel="3" x14ac:dyDescent="0.25">
      <c r="F2742" s="48"/>
      <c r="G2742" s="49"/>
      <c r="H2742" s="50" t="str">
        <f>IF(AND(H2741&lt;&gt;"Výkaz výměr:",I2741=""),"Výkaz výměr:","")</f>
        <v>Výkaz výměr:</v>
      </c>
      <c r="I2742" s="51" t="s">
        <v>673</v>
      </c>
      <c r="J2742" s="52"/>
      <c r="K2742" s="53"/>
      <c r="L2742" s="54"/>
      <c r="M2742" s="55"/>
      <c r="N2742" s="56"/>
      <c r="O2742" s="57"/>
      <c r="P2742" s="58"/>
      <c r="Q2742" s="56"/>
      <c r="R2742" s="56"/>
      <c r="S2742" s="56"/>
      <c r="T2742" s="59" t="s">
        <v>3</v>
      </c>
      <c r="U2742" s="56"/>
      <c r="V2742" s="56"/>
      <c r="W2742" s="60"/>
    </row>
    <row r="2743" spans="6:25" s="47" customFormat="1" ht="10.5" outlineLevel="3" x14ac:dyDescent="0.25">
      <c r="F2743" s="48"/>
      <c r="G2743" s="49"/>
      <c r="H2743" s="50" t="str">
        <f>IF(AND(H2742&lt;&gt;"Výkaz výměr:",I2742=""),"Výkaz výměr:","")</f>
        <v/>
      </c>
      <c r="I2743" s="51" t="s">
        <v>446</v>
      </c>
      <c r="J2743" s="52"/>
      <c r="K2743" s="53"/>
      <c r="L2743" s="54"/>
      <c r="M2743" s="55"/>
      <c r="N2743" s="56"/>
      <c r="O2743" s="57"/>
      <c r="P2743" s="58"/>
      <c r="Q2743" s="56"/>
      <c r="R2743" s="56"/>
      <c r="S2743" s="56"/>
      <c r="T2743" s="59" t="s">
        <v>3</v>
      </c>
      <c r="U2743" s="56"/>
      <c r="V2743" s="56"/>
      <c r="W2743" s="60"/>
    </row>
    <row r="2744" spans="6:25" s="47" customFormat="1" ht="10.5" outlineLevel="3" x14ac:dyDescent="0.25">
      <c r="F2744" s="48"/>
      <c r="G2744" s="49"/>
      <c r="H2744" s="50" t="str">
        <f>IF(AND(H2743&lt;&gt;"Výkaz výměr:",I2743=""),"Výkaz výměr:","")</f>
        <v/>
      </c>
      <c r="I2744" s="51" t="s">
        <v>577</v>
      </c>
      <c r="J2744" s="52"/>
      <c r="K2744" s="53"/>
      <c r="L2744" s="54"/>
      <c r="M2744" s="55">
        <v>12</v>
      </c>
      <c r="N2744" s="56"/>
      <c r="O2744" s="57"/>
      <c r="P2744" s="58"/>
      <c r="Q2744" s="56"/>
      <c r="R2744" s="56"/>
      <c r="S2744" s="56"/>
      <c r="T2744" s="59" t="s">
        <v>3</v>
      </c>
      <c r="U2744" s="56"/>
      <c r="V2744" s="56"/>
      <c r="W2744" s="60"/>
    </row>
    <row r="2745" spans="6:25" s="38" customFormat="1" ht="12" outlineLevel="2" x14ac:dyDescent="0.3">
      <c r="F2745" s="30">
        <v>416</v>
      </c>
      <c r="G2745" s="31" t="s">
        <v>0</v>
      </c>
      <c r="H2745" s="32" t="s">
        <v>245</v>
      </c>
      <c r="I2745" s="33" t="s">
        <v>1338</v>
      </c>
      <c r="J2745" s="31" t="s">
        <v>13</v>
      </c>
      <c r="K2745" s="34">
        <v>32</v>
      </c>
      <c r="L2745" s="35">
        <v>0</v>
      </c>
      <c r="M2745" s="34">
        <v>32</v>
      </c>
      <c r="N2745" s="36">
        <v>83.8</v>
      </c>
      <c r="O2745" s="37">
        <f>M2745*N2745</f>
        <v>2681.6</v>
      </c>
      <c r="P2745" s="37">
        <v>0.33</v>
      </c>
      <c r="Q2745" s="37">
        <f>M2745*P2745</f>
        <v>10.56</v>
      </c>
      <c r="R2745" s="37"/>
      <c r="S2745" s="37">
        <f>M2745*R2745</f>
        <v>0</v>
      </c>
      <c r="T2745" s="37">
        <v>21</v>
      </c>
      <c r="U2745" s="37">
        <f>O2745*T2745/100</f>
        <v>563.13599999999997</v>
      </c>
      <c r="V2745" s="37">
        <f>U2745+O2745</f>
        <v>3244.7359999999999</v>
      </c>
      <c r="W2745" s="37"/>
      <c r="X2745" s="37"/>
      <c r="Y2745" s="37">
        <v>1</v>
      </c>
    </row>
    <row r="2746" spans="6:25" s="38" customFormat="1" ht="12" outlineLevel="2" x14ac:dyDescent="0.3">
      <c r="F2746" s="39"/>
      <c r="G2746" s="40"/>
      <c r="H2746" s="191" t="s">
        <v>230</v>
      </c>
      <c r="I2746" s="203"/>
      <c r="J2746" s="203"/>
      <c r="K2746" s="203"/>
      <c r="L2746" s="203"/>
      <c r="M2746" s="203"/>
      <c r="N2746" s="203"/>
      <c r="O2746" s="203"/>
      <c r="P2746" s="42"/>
      <c r="Q2746" s="43"/>
      <c r="R2746" s="42"/>
      <c r="S2746" s="43"/>
      <c r="T2746" s="44"/>
      <c r="U2746" s="44"/>
      <c r="V2746" s="44"/>
      <c r="W2746" s="45"/>
    </row>
    <row r="2747" spans="6:25" s="38" customFormat="1" ht="6" customHeight="1" outlineLevel="2" x14ac:dyDescent="0.3">
      <c r="F2747" s="39"/>
      <c r="G2747" s="40"/>
      <c r="H2747" s="41"/>
      <c r="I2747" s="46"/>
      <c r="J2747" s="46"/>
      <c r="K2747" s="46"/>
      <c r="L2747" s="46"/>
      <c r="M2747" s="46"/>
      <c r="N2747" s="46"/>
      <c r="O2747" s="46"/>
      <c r="P2747" s="42"/>
      <c r="Q2747" s="43"/>
      <c r="R2747" s="42"/>
      <c r="S2747" s="43"/>
      <c r="T2747" s="44"/>
      <c r="U2747" s="44"/>
      <c r="V2747" s="44"/>
      <c r="W2747" s="45"/>
    </row>
    <row r="2748" spans="6:25" s="47" customFormat="1" ht="10.5" outlineLevel="3" x14ac:dyDescent="0.25">
      <c r="F2748" s="48"/>
      <c r="G2748" s="49"/>
      <c r="H2748" s="50" t="str">
        <f>IF(AND(H2747&lt;&gt;"Výkaz výměr:",I2747=""),"Výkaz výměr:","")</f>
        <v>Výkaz výměr:</v>
      </c>
      <c r="I2748" s="51" t="s">
        <v>49</v>
      </c>
      <c r="J2748" s="52"/>
      <c r="K2748" s="53"/>
      <c r="L2748" s="54"/>
      <c r="M2748" s="55"/>
      <c r="N2748" s="56"/>
      <c r="O2748" s="57"/>
      <c r="P2748" s="58"/>
      <c r="Q2748" s="56"/>
      <c r="R2748" s="56"/>
      <c r="S2748" s="56"/>
      <c r="T2748" s="59" t="s">
        <v>3</v>
      </c>
      <c r="U2748" s="56"/>
      <c r="V2748" s="56"/>
      <c r="W2748" s="60"/>
    </row>
    <row r="2749" spans="6:25" s="47" customFormat="1" ht="10.5" outlineLevel="3" x14ac:dyDescent="0.25">
      <c r="F2749" s="48"/>
      <c r="G2749" s="49"/>
      <c r="H2749" s="50" t="str">
        <f>IF(AND(H2748&lt;&gt;"Výkaz výměr:",I2748=""),"Výkaz výměr:","")</f>
        <v/>
      </c>
      <c r="I2749" s="51" t="s">
        <v>588</v>
      </c>
      <c r="J2749" s="52"/>
      <c r="K2749" s="53"/>
      <c r="L2749" s="54"/>
      <c r="M2749" s="55">
        <v>32</v>
      </c>
      <c r="N2749" s="56"/>
      <c r="O2749" s="57"/>
      <c r="P2749" s="58"/>
      <c r="Q2749" s="56"/>
      <c r="R2749" s="56"/>
      <c r="S2749" s="56"/>
      <c r="T2749" s="59" t="s">
        <v>3</v>
      </c>
      <c r="U2749" s="56"/>
      <c r="V2749" s="56"/>
      <c r="W2749" s="60"/>
    </row>
    <row r="2750" spans="6:25" s="38" customFormat="1" ht="12" outlineLevel="2" x14ac:dyDescent="0.3">
      <c r="F2750" s="30">
        <v>417</v>
      </c>
      <c r="G2750" s="31" t="s">
        <v>0</v>
      </c>
      <c r="H2750" s="32" t="s">
        <v>209</v>
      </c>
      <c r="I2750" s="33" t="s">
        <v>936</v>
      </c>
      <c r="J2750" s="31" t="s">
        <v>16</v>
      </c>
      <c r="K2750" s="34">
        <v>1</v>
      </c>
      <c r="L2750" s="35">
        <v>0</v>
      </c>
      <c r="M2750" s="34">
        <v>1</v>
      </c>
      <c r="N2750" s="36">
        <v>864</v>
      </c>
      <c r="O2750" s="37">
        <f>M2750*N2750</f>
        <v>864</v>
      </c>
      <c r="P2750" s="37">
        <v>5.1000000000000004E-3</v>
      </c>
      <c r="Q2750" s="37">
        <f>M2750*P2750</f>
        <v>5.1000000000000004E-3</v>
      </c>
      <c r="R2750" s="37"/>
      <c r="S2750" s="37">
        <f>M2750*R2750</f>
        <v>0</v>
      </c>
      <c r="T2750" s="37">
        <v>21</v>
      </c>
      <c r="U2750" s="37">
        <f>O2750*T2750/100</f>
        <v>181.44</v>
      </c>
      <c r="V2750" s="37">
        <f>U2750+O2750</f>
        <v>1045.44</v>
      </c>
      <c r="W2750" s="37" t="s">
        <v>1393</v>
      </c>
      <c r="X2750" s="37"/>
      <c r="Y2750" s="37">
        <v>1</v>
      </c>
    </row>
    <row r="2751" spans="6:25" s="38" customFormat="1" ht="12" outlineLevel="2" x14ac:dyDescent="0.3">
      <c r="F2751" s="39"/>
      <c r="G2751" s="40"/>
      <c r="H2751" s="191" t="s">
        <v>230</v>
      </c>
      <c r="I2751" s="203"/>
      <c r="J2751" s="203"/>
      <c r="K2751" s="203"/>
      <c r="L2751" s="203"/>
      <c r="M2751" s="203"/>
      <c r="N2751" s="203"/>
      <c r="O2751" s="203"/>
      <c r="P2751" s="42"/>
      <c r="Q2751" s="43"/>
      <c r="R2751" s="42"/>
      <c r="S2751" s="43"/>
      <c r="T2751" s="44"/>
      <c r="U2751" s="44"/>
      <c r="V2751" s="44"/>
      <c r="W2751" s="45"/>
    </row>
    <row r="2752" spans="6:25" s="38" customFormat="1" ht="6" customHeight="1" outlineLevel="2" x14ac:dyDescent="0.3">
      <c r="F2752" s="39"/>
      <c r="G2752" s="40"/>
      <c r="H2752" s="41"/>
      <c r="I2752" s="46"/>
      <c r="J2752" s="46"/>
      <c r="K2752" s="46"/>
      <c r="L2752" s="46"/>
      <c r="M2752" s="46"/>
      <c r="N2752" s="46"/>
      <c r="O2752" s="46"/>
      <c r="P2752" s="42"/>
      <c r="Q2752" s="43"/>
      <c r="R2752" s="42"/>
      <c r="S2752" s="43"/>
      <c r="T2752" s="44"/>
      <c r="U2752" s="44"/>
      <c r="V2752" s="44"/>
      <c r="W2752" s="45"/>
    </row>
    <row r="2753" spans="6:25" s="47" customFormat="1" ht="10.5" outlineLevel="3" x14ac:dyDescent="0.25">
      <c r="F2753" s="48"/>
      <c r="G2753" s="49"/>
      <c r="H2753" s="50" t="str">
        <f>IF(AND(H2752&lt;&gt;"Výkaz výměr:",I2752=""),"Výkaz výměr:","")</f>
        <v>Výkaz výměr:</v>
      </c>
      <c r="I2753" s="51" t="s">
        <v>35</v>
      </c>
      <c r="J2753" s="52"/>
      <c r="K2753" s="53"/>
      <c r="L2753" s="54"/>
      <c r="M2753" s="55"/>
      <c r="N2753" s="56"/>
      <c r="O2753" s="57"/>
      <c r="P2753" s="58"/>
      <c r="Q2753" s="56"/>
      <c r="R2753" s="56"/>
      <c r="S2753" s="56"/>
      <c r="T2753" s="59" t="s">
        <v>3</v>
      </c>
      <c r="U2753" s="56"/>
      <c r="V2753" s="56"/>
      <c r="W2753" s="60"/>
    </row>
    <row r="2754" spans="6:25" s="47" customFormat="1" ht="10.5" outlineLevel="3" x14ac:dyDescent="0.25">
      <c r="F2754" s="48"/>
      <c r="G2754" s="49"/>
      <c r="H2754" s="50" t="str">
        <f>IF(AND(H2753&lt;&gt;"Výkaz výměr:",I2753=""),"Výkaz výměr:","")</f>
        <v/>
      </c>
      <c r="I2754" s="51" t="s">
        <v>556</v>
      </c>
      <c r="J2754" s="52"/>
      <c r="K2754" s="53"/>
      <c r="L2754" s="54"/>
      <c r="M2754" s="55">
        <v>1</v>
      </c>
      <c r="N2754" s="56"/>
      <c r="O2754" s="57"/>
      <c r="P2754" s="58"/>
      <c r="Q2754" s="56"/>
      <c r="R2754" s="56"/>
      <c r="S2754" s="56"/>
      <c r="T2754" s="59" t="s">
        <v>3</v>
      </c>
      <c r="U2754" s="56"/>
      <c r="V2754" s="56"/>
      <c r="W2754" s="60"/>
    </row>
    <row r="2755" spans="6:25" s="38" customFormat="1" ht="12" outlineLevel="2" x14ac:dyDescent="0.3">
      <c r="F2755" s="30">
        <v>418</v>
      </c>
      <c r="G2755" s="31" t="s">
        <v>0</v>
      </c>
      <c r="H2755" s="32" t="s">
        <v>308</v>
      </c>
      <c r="I2755" s="33" t="s">
        <v>1249</v>
      </c>
      <c r="J2755" s="31" t="s">
        <v>16</v>
      </c>
      <c r="K2755" s="34">
        <v>1</v>
      </c>
      <c r="L2755" s="35">
        <v>0</v>
      </c>
      <c r="M2755" s="34">
        <v>1</v>
      </c>
      <c r="N2755" s="36">
        <v>230</v>
      </c>
      <c r="O2755" s="37">
        <f>M2755*N2755</f>
        <v>230</v>
      </c>
      <c r="P2755" s="37">
        <v>0</v>
      </c>
      <c r="Q2755" s="37">
        <f>M2755*P2755</f>
        <v>0</v>
      </c>
      <c r="R2755" s="37"/>
      <c r="S2755" s="37">
        <f>M2755*R2755</f>
        <v>0</v>
      </c>
      <c r="T2755" s="37">
        <v>21</v>
      </c>
      <c r="U2755" s="37">
        <f>O2755*T2755/100</f>
        <v>48.3</v>
      </c>
      <c r="V2755" s="37">
        <f>U2755+O2755</f>
        <v>278.3</v>
      </c>
      <c r="W2755" s="37" t="s">
        <v>946</v>
      </c>
      <c r="X2755" s="37"/>
      <c r="Y2755" s="37">
        <v>1</v>
      </c>
    </row>
    <row r="2756" spans="6:25" s="38" customFormat="1" ht="12" outlineLevel="2" x14ac:dyDescent="0.3">
      <c r="F2756" s="39"/>
      <c r="G2756" s="40"/>
      <c r="H2756" s="191" t="s">
        <v>230</v>
      </c>
      <c r="I2756" s="203"/>
      <c r="J2756" s="203"/>
      <c r="K2756" s="203"/>
      <c r="L2756" s="203"/>
      <c r="M2756" s="203"/>
      <c r="N2756" s="203"/>
      <c r="O2756" s="203"/>
      <c r="P2756" s="42"/>
      <c r="Q2756" s="43"/>
      <c r="R2756" s="42"/>
      <c r="S2756" s="43"/>
      <c r="T2756" s="44"/>
      <c r="U2756" s="44"/>
      <c r="V2756" s="44"/>
      <c r="W2756" s="45"/>
    </row>
    <row r="2757" spans="6:25" s="38" customFormat="1" ht="6" customHeight="1" outlineLevel="2" x14ac:dyDescent="0.3">
      <c r="F2757" s="39"/>
      <c r="G2757" s="40"/>
      <c r="H2757" s="41"/>
      <c r="I2757" s="46"/>
      <c r="J2757" s="46"/>
      <c r="K2757" s="46"/>
      <c r="L2757" s="46"/>
      <c r="M2757" s="46"/>
      <c r="N2757" s="46"/>
      <c r="O2757" s="46"/>
      <c r="P2757" s="42"/>
      <c r="Q2757" s="43"/>
      <c r="R2757" s="42"/>
      <c r="S2757" s="43"/>
      <c r="T2757" s="44"/>
      <c r="U2757" s="44"/>
      <c r="V2757" s="44"/>
      <c r="W2757" s="45"/>
    </row>
    <row r="2758" spans="6:25" s="47" customFormat="1" ht="10.5" outlineLevel="3" x14ac:dyDescent="0.25">
      <c r="F2758" s="48"/>
      <c r="G2758" s="49"/>
      <c r="H2758" s="50" t="str">
        <f t="shared" ref="H2758:H2765" si="47">IF(AND(H2757&lt;&gt;"Výkaz výměr:",I2757=""),"Výkaz výměr:","")</f>
        <v>Výkaz výměr:</v>
      </c>
      <c r="I2758" s="51" t="s">
        <v>449</v>
      </c>
      <c r="J2758" s="52"/>
      <c r="K2758" s="53"/>
      <c r="L2758" s="54"/>
      <c r="M2758" s="55"/>
      <c r="N2758" s="56"/>
      <c r="O2758" s="57"/>
      <c r="P2758" s="58"/>
      <c r="Q2758" s="56"/>
      <c r="R2758" s="56"/>
      <c r="S2758" s="56"/>
      <c r="T2758" s="59" t="s">
        <v>3</v>
      </c>
      <c r="U2758" s="56"/>
      <c r="V2758" s="56"/>
      <c r="W2758" s="60"/>
    </row>
    <row r="2759" spans="6:25" s="47" customFormat="1" ht="10.5" outlineLevel="3" x14ac:dyDescent="0.25">
      <c r="F2759" s="48"/>
      <c r="G2759" s="49"/>
      <c r="H2759" s="50" t="str">
        <f t="shared" si="47"/>
        <v/>
      </c>
      <c r="I2759" s="51" t="s">
        <v>345</v>
      </c>
      <c r="J2759" s="52"/>
      <c r="K2759" s="53"/>
      <c r="L2759" s="54"/>
      <c r="M2759" s="55"/>
      <c r="N2759" s="56"/>
      <c r="O2759" s="57"/>
      <c r="P2759" s="58"/>
      <c r="Q2759" s="56"/>
      <c r="R2759" s="56"/>
      <c r="S2759" s="56"/>
      <c r="T2759" s="59" t="s">
        <v>3</v>
      </c>
      <c r="U2759" s="56"/>
      <c r="V2759" s="56"/>
      <c r="W2759" s="60"/>
    </row>
    <row r="2760" spans="6:25" s="47" customFormat="1" ht="10.5" outlineLevel="3" x14ac:dyDescent="0.25">
      <c r="F2760" s="48"/>
      <c r="G2760" s="49"/>
      <c r="H2760" s="50" t="str">
        <f t="shared" si="47"/>
        <v/>
      </c>
      <c r="I2760" s="51" t="s">
        <v>365</v>
      </c>
      <c r="J2760" s="52"/>
      <c r="K2760" s="53"/>
      <c r="L2760" s="54"/>
      <c r="M2760" s="55"/>
      <c r="N2760" s="56"/>
      <c r="O2760" s="57"/>
      <c r="P2760" s="58"/>
      <c r="Q2760" s="56"/>
      <c r="R2760" s="56"/>
      <c r="S2760" s="56"/>
      <c r="T2760" s="59" t="s">
        <v>3</v>
      </c>
      <c r="U2760" s="56"/>
      <c r="V2760" s="56"/>
      <c r="W2760" s="60"/>
    </row>
    <row r="2761" spans="6:25" s="47" customFormat="1" ht="10.5" outlineLevel="3" x14ac:dyDescent="0.25">
      <c r="F2761" s="48"/>
      <c r="G2761" s="49"/>
      <c r="H2761" s="50" t="str">
        <f t="shared" si="47"/>
        <v/>
      </c>
      <c r="I2761" s="51" t="s">
        <v>570</v>
      </c>
      <c r="J2761" s="52"/>
      <c r="K2761" s="53"/>
      <c r="L2761" s="54"/>
      <c r="M2761" s="55"/>
      <c r="N2761" s="56"/>
      <c r="O2761" s="57"/>
      <c r="P2761" s="58"/>
      <c r="Q2761" s="56"/>
      <c r="R2761" s="56"/>
      <c r="S2761" s="56"/>
      <c r="T2761" s="59" t="s">
        <v>3</v>
      </c>
      <c r="U2761" s="56"/>
      <c r="V2761" s="56"/>
      <c r="W2761" s="60"/>
    </row>
    <row r="2762" spans="6:25" s="47" customFormat="1" ht="10.5" outlineLevel="3" x14ac:dyDescent="0.25">
      <c r="F2762" s="48"/>
      <c r="G2762" s="49"/>
      <c r="H2762" s="50" t="str">
        <f t="shared" si="47"/>
        <v/>
      </c>
      <c r="I2762" s="51" t="s">
        <v>458</v>
      </c>
      <c r="J2762" s="52"/>
      <c r="K2762" s="53"/>
      <c r="L2762" s="54"/>
      <c r="M2762" s="55"/>
      <c r="N2762" s="56"/>
      <c r="O2762" s="57"/>
      <c r="P2762" s="58"/>
      <c r="Q2762" s="56"/>
      <c r="R2762" s="56"/>
      <c r="S2762" s="56"/>
      <c r="T2762" s="59" t="s">
        <v>3</v>
      </c>
      <c r="U2762" s="56"/>
      <c r="V2762" s="56"/>
      <c r="W2762" s="60"/>
    </row>
    <row r="2763" spans="6:25" s="47" customFormat="1" ht="10.5" outlineLevel="3" x14ac:dyDescent="0.25">
      <c r="F2763" s="48"/>
      <c r="G2763" s="49"/>
      <c r="H2763" s="50" t="str">
        <f t="shared" si="47"/>
        <v/>
      </c>
      <c r="I2763" s="51" t="s">
        <v>554</v>
      </c>
      <c r="J2763" s="52"/>
      <c r="K2763" s="53"/>
      <c r="L2763" s="54"/>
      <c r="M2763" s="55"/>
      <c r="N2763" s="56"/>
      <c r="O2763" s="57"/>
      <c r="P2763" s="58"/>
      <c r="Q2763" s="56"/>
      <c r="R2763" s="56"/>
      <c r="S2763" s="56"/>
      <c r="T2763" s="59" t="s">
        <v>3</v>
      </c>
      <c r="U2763" s="56"/>
      <c r="V2763" s="56"/>
      <c r="W2763" s="60"/>
    </row>
    <row r="2764" spans="6:25" s="47" customFormat="1" ht="10.5" outlineLevel="3" x14ac:dyDescent="0.25">
      <c r="F2764" s="48"/>
      <c r="G2764" s="49"/>
      <c r="H2764" s="50" t="str">
        <f t="shared" si="47"/>
        <v/>
      </c>
      <c r="I2764" s="51" t="s">
        <v>540</v>
      </c>
      <c r="J2764" s="52"/>
      <c r="K2764" s="53"/>
      <c r="L2764" s="54"/>
      <c r="M2764" s="55"/>
      <c r="N2764" s="56"/>
      <c r="O2764" s="57"/>
      <c r="P2764" s="58"/>
      <c r="Q2764" s="56"/>
      <c r="R2764" s="56"/>
      <c r="S2764" s="56"/>
      <c r="T2764" s="59" t="s">
        <v>3</v>
      </c>
      <c r="U2764" s="56"/>
      <c r="V2764" s="56"/>
      <c r="W2764" s="60"/>
    </row>
    <row r="2765" spans="6:25" s="47" customFormat="1" ht="10.5" outlineLevel="3" x14ac:dyDescent="0.25">
      <c r="F2765" s="48"/>
      <c r="G2765" s="49"/>
      <c r="H2765" s="50" t="str">
        <f t="shared" si="47"/>
        <v/>
      </c>
      <c r="I2765" s="51" t="s">
        <v>556</v>
      </c>
      <c r="J2765" s="52"/>
      <c r="K2765" s="53"/>
      <c r="L2765" s="54"/>
      <c r="M2765" s="55">
        <v>1</v>
      </c>
      <c r="N2765" s="56"/>
      <c r="O2765" s="57"/>
      <c r="P2765" s="58"/>
      <c r="Q2765" s="56"/>
      <c r="R2765" s="56"/>
      <c r="S2765" s="56"/>
      <c r="T2765" s="59" t="s">
        <v>3</v>
      </c>
      <c r="U2765" s="56"/>
      <c r="V2765" s="56"/>
      <c r="W2765" s="60"/>
    </row>
    <row r="2766" spans="6:25" s="38" customFormat="1" ht="12" outlineLevel="2" x14ac:dyDescent="0.3">
      <c r="F2766" s="30">
        <v>419</v>
      </c>
      <c r="G2766" s="31" t="s">
        <v>0</v>
      </c>
      <c r="H2766" s="32" t="s">
        <v>307</v>
      </c>
      <c r="I2766" s="33" t="s">
        <v>1345</v>
      </c>
      <c r="J2766" s="31" t="s">
        <v>16</v>
      </c>
      <c r="K2766" s="34">
        <v>1</v>
      </c>
      <c r="L2766" s="35">
        <v>0</v>
      </c>
      <c r="M2766" s="34">
        <v>1</v>
      </c>
      <c r="N2766" s="36">
        <v>1357</v>
      </c>
      <c r="O2766" s="37">
        <f>M2766*N2766</f>
        <v>1357</v>
      </c>
      <c r="P2766" s="37">
        <v>0.25</v>
      </c>
      <c r="Q2766" s="37">
        <f>M2766*P2766</f>
        <v>0.25</v>
      </c>
      <c r="R2766" s="37"/>
      <c r="S2766" s="37">
        <f>M2766*R2766</f>
        <v>0</v>
      </c>
      <c r="T2766" s="37">
        <v>21</v>
      </c>
      <c r="U2766" s="37">
        <f>O2766*T2766/100</f>
        <v>284.97000000000003</v>
      </c>
      <c r="V2766" s="37">
        <f>U2766+O2766</f>
        <v>1641.97</v>
      </c>
      <c r="W2766" s="37" t="s">
        <v>1379</v>
      </c>
      <c r="X2766" s="37"/>
      <c r="Y2766" s="37">
        <v>1</v>
      </c>
    </row>
    <row r="2767" spans="6:25" s="38" customFormat="1" ht="12" outlineLevel="2" x14ac:dyDescent="0.3">
      <c r="F2767" s="39"/>
      <c r="G2767" s="40"/>
      <c r="H2767" s="191" t="s">
        <v>230</v>
      </c>
      <c r="I2767" s="203"/>
      <c r="J2767" s="203"/>
      <c r="K2767" s="203"/>
      <c r="L2767" s="203"/>
      <c r="M2767" s="203"/>
      <c r="N2767" s="203"/>
      <c r="O2767" s="203"/>
      <c r="P2767" s="42"/>
      <c r="Q2767" s="43"/>
      <c r="R2767" s="42"/>
      <c r="S2767" s="43"/>
      <c r="T2767" s="44"/>
      <c r="U2767" s="44"/>
      <c r="V2767" s="44"/>
      <c r="W2767" s="45"/>
    </row>
    <row r="2768" spans="6:25" s="38" customFormat="1" ht="6" customHeight="1" outlineLevel="2" x14ac:dyDescent="0.3">
      <c r="F2768" s="39"/>
      <c r="G2768" s="40"/>
      <c r="H2768" s="41"/>
      <c r="I2768" s="46"/>
      <c r="J2768" s="46"/>
      <c r="K2768" s="46"/>
      <c r="L2768" s="46"/>
      <c r="M2768" s="46"/>
      <c r="N2768" s="46"/>
      <c r="O2768" s="46"/>
      <c r="P2768" s="42"/>
      <c r="Q2768" s="43"/>
      <c r="R2768" s="42"/>
      <c r="S2768" s="43"/>
      <c r="T2768" s="44"/>
      <c r="U2768" s="44"/>
      <c r="V2768" s="44"/>
      <c r="W2768" s="45"/>
    </row>
    <row r="2769" spans="6:25" s="47" customFormat="1" ht="10.5" outlineLevel="3" x14ac:dyDescent="0.25">
      <c r="F2769" s="48"/>
      <c r="G2769" s="49"/>
      <c r="H2769" s="50" t="str">
        <f>IF(AND(H2768&lt;&gt;"Výkaz výměr:",I2768=""),"Výkaz výměr:","")</f>
        <v>Výkaz výměr:</v>
      </c>
      <c r="I2769" s="51" t="s">
        <v>199</v>
      </c>
      <c r="J2769" s="52"/>
      <c r="K2769" s="53"/>
      <c r="L2769" s="54"/>
      <c r="M2769" s="55"/>
      <c r="N2769" s="56"/>
      <c r="O2769" s="57"/>
      <c r="P2769" s="58"/>
      <c r="Q2769" s="56"/>
      <c r="R2769" s="56"/>
      <c r="S2769" s="56"/>
      <c r="T2769" s="59" t="s">
        <v>3</v>
      </c>
      <c r="U2769" s="56"/>
      <c r="V2769" s="56"/>
      <c r="W2769" s="60"/>
    </row>
    <row r="2770" spans="6:25" s="47" customFormat="1" ht="10.5" outlineLevel="3" x14ac:dyDescent="0.25">
      <c r="F2770" s="48"/>
      <c r="G2770" s="49"/>
      <c r="H2770" s="50" t="str">
        <f>IF(AND(H2769&lt;&gt;"Výkaz výměr:",I2769=""),"Výkaz výměr:","")</f>
        <v/>
      </c>
      <c r="I2770" s="51" t="s">
        <v>556</v>
      </c>
      <c r="J2770" s="52"/>
      <c r="K2770" s="53"/>
      <c r="L2770" s="54"/>
      <c r="M2770" s="55">
        <v>1</v>
      </c>
      <c r="N2770" s="56"/>
      <c r="O2770" s="57"/>
      <c r="P2770" s="58"/>
      <c r="Q2770" s="56"/>
      <c r="R2770" s="56"/>
      <c r="S2770" s="56"/>
      <c r="T2770" s="59" t="s">
        <v>3</v>
      </c>
      <c r="U2770" s="56"/>
      <c r="V2770" s="56"/>
      <c r="W2770" s="60"/>
    </row>
    <row r="2771" spans="6:25" s="38" customFormat="1" ht="12" outlineLevel="2" x14ac:dyDescent="0.3">
      <c r="F2771" s="30">
        <v>420</v>
      </c>
      <c r="G2771" s="31" t="s">
        <v>0</v>
      </c>
      <c r="H2771" s="32" t="s">
        <v>347</v>
      </c>
      <c r="I2771" s="33" t="s">
        <v>1055</v>
      </c>
      <c r="J2771" s="31" t="s">
        <v>9</v>
      </c>
      <c r="K2771" s="34">
        <v>1.8</v>
      </c>
      <c r="L2771" s="35">
        <v>0</v>
      </c>
      <c r="M2771" s="34">
        <v>1.8</v>
      </c>
      <c r="N2771" s="36">
        <v>2390</v>
      </c>
      <c r="O2771" s="37">
        <f>M2771*N2771</f>
        <v>4302</v>
      </c>
      <c r="P2771" s="37">
        <v>2.5249999999999999</v>
      </c>
      <c r="Q2771" s="37">
        <f>M2771*P2771</f>
        <v>4.5449999999999999</v>
      </c>
      <c r="R2771" s="37"/>
      <c r="S2771" s="37">
        <f>M2771*R2771</f>
        <v>0</v>
      </c>
      <c r="T2771" s="37">
        <v>21</v>
      </c>
      <c r="U2771" s="37">
        <f>O2771*T2771/100</f>
        <v>903.42</v>
      </c>
      <c r="V2771" s="37">
        <f>U2771+O2771</f>
        <v>5205.42</v>
      </c>
      <c r="W2771" s="37"/>
      <c r="X2771" s="37"/>
      <c r="Y2771" s="37">
        <v>1</v>
      </c>
    </row>
    <row r="2772" spans="6:25" s="38" customFormat="1" ht="12" outlineLevel="2" x14ac:dyDescent="0.3">
      <c r="F2772" s="39"/>
      <c r="G2772" s="40"/>
      <c r="H2772" s="191" t="s">
        <v>230</v>
      </c>
      <c r="I2772" s="203"/>
      <c r="J2772" s="203"/>
      <c r="K2772" s="203"/>
      <c r="L2772" s="203"/>
      <c r="M2772" s="203"/>
      <c r="N2772" s="203"/>
      <c r="O2772" s="203"/>
      <c r="P2772" s="42"/>
      <c r="Q2772" s="43"/>
      <c r="R2772" s="42"/>
      <c r="S2772" s="43"/>
      <c r="T2772" s="44"/>
      <c r="U2772" s="44"/>
      <c r="V2772" s="44"/>
      <c r="W2772" s="45"/>
    </row>
    <row r="2773" spans="6:25" s="38" customFormat="1" ht="6" customHeight="1" outlineLevel="2" x14ac:dyDescent="0.3">
      <c r="F2773" s="39"/>
      <c r="G2773" s="40"/>
      <c r="H2773" s="41"/>
      <c r="I2773" s="46"/>
      <c r="J2773" s="46"/>
      <c r="K2773" s="46"/>
      <c r="L2773" s="46"/>
      <c r="M2773" s="46"/>
      <c r="N2773" s="46"/>
      <c r="O2773" s="46"/>
      <c r="P2773" s="42"/>
      <c r="Q2773" s="43"/>
      <c r="R2773" s="42"/>
      <c r="S2773" s="43"/>
      <c r="T2773" s="44"/>
      <c r="U2773" s="44"/>
      <c r="V2773" s="44"/>
      <c r="W2773" s="45"/>
    </row>
    <row r="2774" spans="6:25" s="47" customFormat="1" ht="10.5" outlineLevel="3" x14ac:dyDescent="0.25">
      <c r="F2774" s="48"/>
      <c r="G2774" s="49"/>
      <c r="H2774" s="50" t="str">
        <f>IF(AND(H2773&lt;&gt;"Výkaz výměr:",I2773=""),"Výkaz výměr:","")</f>
        <v>Výkaz výměr:</v>
      </c>
      <c r="I2774" s="51" t="s">
        <v>76</v>
      </c>
      <c r="J2774" s="52"/>
      <c r="K2774" s="53"/>
      <c r="L2774" s="54"/>
      <c r="M2774" s="55"/>
      <c r="N2774" s="56"/>
      <c r="O2774" s="57"/>
      <c r="P2774" s="58"/>
      <c r="Q2774" s="56"/>
      <c r="R2774" s="56"/>
      <c r="S2774" s="56"/>
      <c r="T2774" s="59" t="s">
        <v>3</v>
      </c>
      <c r="U2774" s="56"/>
      <c r="V2774" s="56"/>
      <c r="W2774" s="60"/>
    </row>
    <row r="2775" spans="6:25" s="47" customFormat="1" ht="10.5" outlineLevel="3" x14ac:dyDescent="0.25">
      <c r="F2775" s="48"/>
      <c r="G2775" s="49"/>
      <c r="H2775" s="50" t="str">
        <f>IF(AND(H2774&lt;&gt;"Výkaz výměr:",I2774=""),"Výkaz výměr:","")</f>
        <v/>
      </c>
      <c r="I2775" s="51" t="s">
        <v>626</v>
      </c>
      <c r="J2775" s="52"/>
      <c r="K2775" s="53"/>
      <c r="L2775" s="54"/>
      <c r="M2775" s="55">
        <v>1.8</v>
      </c>
      <c r="N2775" s="56"/>
      <c r="O2775" s="57"/>
      <c r="P2775" s="58"/>
      <c r="Q2775" s="56"/>
      <c r="R2775" s="56"/>
      <c r="S2775" s="56"/>
      <c r="T2775" s="59" t="s">
        <v>3</v>
      </c>
      <c r="U2775" s="56"/>
      <c r="V2775" s="56"/>
      <c r="W2775" s="60"/>
    </row>
    <row r="2776" spans="6:25" s="38" customFormat="1" ht="12" outlineLevel="2" x14ac:dyDescent="0.3">
      <c r="F2776" s="30">
        <v>421</v>
      </c>
      <c r="G2776" s="31" t="s">
        <v>0</v>
      </c>
      <c r="H2776" s="32" t="s">
        <v>314</v>
      </c>
      <c r="I2776" s="33" t="s">
        <v>1244</v>
      </c>
      <c r="J2776" s="31" t="s">
        <v>1</v>
      </c>
      <c r="K2776" s="34">
        <v>16</v>
      </c>
      <c r="L2776" s="35">
        <v>0</v>
      </c>
      <c r="M2776" s="34">
        <v>16</v>
      </c>
      <c r="N2776" s="36">
        <v>278</v>
      </c>
      <c r="O2776" s="37">
        <f>M2776*N2776</f>
        <v>4448</v>
      </c>
      <c r="P2776" s="37">
        <v>0.22500000000000001</v>
      </c>
      <c r="Q2776" s="37">
        <f>M2776*P2776</f>
        <v>3.6</v>
      </c>
      <c r="R2776" s="37"/>
      <c r="S2776" s="37">
        <f>M2776*R2776</f>
        <v>0</v>
      </c>
      <c r="T2776" s="37">
        <v>21</v>
      </c>
      <c r="U2776" s="37">
        <f>O2776*T2776/100</f>
        <v>934.08</v>
      </c>
      <c r="V2776" s="37">
        <f>U2776+O2776</f>
        <v>5382.08</v>
      </c>
      <c r="W2776" s="37"/>
      <c r="X2776" s="37"/>
      <c r="Y2776" s="37">
        <v>1</v>
      </c>
    </row>
    <row r="2777" spans="6:25" s="38" customFormat="1" ht="12" outlineLevel="2" x14ac:dyDescent="0.3">
      <c r="F2777" s="39"/>
      <c r="G2777" s="40"/>
      <c r="H2777" s="191" t="s">
        <v>230</v>
      </c>
      <c r="I2777" s="203"/>
      <c r="J2777" s="203"/>
      <c r="K2777" s="203"/>
      <c r="L2777" s="203"/>
      <c r="M2777" s="203"/>
      <c r="N2777" s="203"/>
      <c r="O2777" s="203"/>
      <c r="P2777" s="42"/>
      <c r="Q2777" s="43"/>
      <c r="R2777" s="42"/>
      <c r="S2777" s="43"/>
      <c r="T2777" s="44"/>
      <c r="U2777" s="44"/>
      <c r="V2777" s="44"/>
      <c r="W2777" s="45"/>
    </row>
    <row r="2778" spans="6:25" s="38" customFormat="1" ht="6" customHeight="1" outlineLevel="2" x14ac:dyDescent="0.3">
      <c r="F2778" s="39"/>
      <c r="G2778" s="40"/>
      <c r="H2778" s="41"/>
      <c r="I2778" s="46"/>
      <c r="J2778" s="46"/>
      <c r="K2778" s="46"/>
      <c r="L2778" s="46"/>
      <c r="M2778" s="46"/>
      <c r="N2778" s="46"/>
      <c r="O2778" s="46"/>
      <c r="P2778" s="42"/>
      <c r="Q2778" s="43"/>
      <c r="R2778" s="42"/>
      <c r="S2778" s="43"/>
      <c r="T2778" s="44"/>
      <c r="U2778" s="44"/>
      <c r="V2778" s="44"/>
      <c r="W2778" s="45"/>
    </row>
    <row r="2779" spans="6:25" s="47" customFormat="1" ht="10.5" outlineLevel="3" x14ac:dyDescent="0.25">
      <c r="F2779" s="48"/>
      <c r="G2779" s="49"/>
      <c r="H2779" s="50" t="str">
        <f>IF(AND(H2778&lt;&gt;"Výkaz výměr:",I2778=""),"Výkaz výměr:","")</f>
        <v>Výkaz výměr:</v>
      </c>
      <c r="I2779" s="51" t="s">
        <v>450</v>
      </c>
      <c r="J2779" s="52"/>
      <c r="K2779" s="53"/>
      <c r="L2779" s="54"/>
      <c r="M2779" s="55"/>
      <c r="N2779" s="56"/>
      <c r="O2779" s="57"/>
      <c r="P2779" s="58"/>
      <c r="Q2779" s="56"/>
      <c r="R2779" s="56"/>
      <c r="S2779" s="56"/>
      <c r="T2779" s="59" t="s">
        <v>3</v>
      </c>
      <c r="U2779" s="56"/>
      <c r="V2779" s="56"/>
      <c r="W2779" s="60"/>
    </row>
    <row r="2780" spans="6:25" s="47" customFormat="1" ht="10.5" outlineLevel="3" x14ac:dyDescent="0.25">
      <c r="F2780" s="48"/>
      <c r="G2780" s="49"/>
      <c r="H2780" s="50" t="str">
        <f>IF(AND(H2779&lt;&gt;"Výkaz výměr:",I2779=""),"Výkaz výměr:","")</f>
        <v/>
      </c>
      <c r="I2780" s="51" t="s">
        <v>534</v>
      </c>
      <c r="J2780" s="52"/>
      <c r="K2780" s="53"/>
      <c r="L2780" s="54"/>
      <c r="M2780" s="55"/>
      <c r="N2780" s="56"/>
      <c r="O2780" s="57"/>
      <c r="P2780" s="58"/>
      <c r="Q2780" s="56"/>
      <c r="R2780" s="56"/>
      <c r="S2780" s="56"/>
      <c r="T2780" s="59" t="s">
        <v>3</v>
      </c>
      <c r="U2780" s="56"/>
      <c r="V2780" s="56"/>
      <c r="W2780" s="60"/>
    </row>
    <row r="2781" spans="6:25" s="47" customFormat="1" ht="10.5" outlineLevel="3" x14ac:dyDescent="0.25">
      <c r="F2781" s="48"/>
      <c r="G2781" s="49"/>
      <c r="H2781" s="50" t="str">
        <f>IF(AND(H2780&lt;&gt;"Výkaz výměr:",I2780=""),"Výkaz výměr:","")</f>
        <v/>
      </c>
      <c r="I2781" s="51" t="s">
        <v>379</v>
      </c>
      <c r="J2781" s="52"/>
      <c r="K2781" s="53"/>
      <c r="L2781" s="54"/>
      <c r="M2781" s="55"/>
      <c r="N2781" s="56"/>
      <c r="O2781" s="57"/>
      <c r="P2781" s="58"/>
      <c r="Q2781" s="56"/>
      <c r="R2781" s="56"/>
      <c r="S2781" s="56"/>
      <c r="T2781" s="59" t="s">
        <v>3</v>
      </c>
      <c r="U2781" s="56"/>
      <c r="V2781" s="56"/>
      <c r="W2781" s="60"/>
    </row>
    <row r="2782" spans="6:25" s="47" customFormat="1" ht="10.5" outlineLevel="3" x14ac:dyDescent="0.25">
      <c r="F2782" s="48"/>
      <c r="G2782" s="49"/>
      <c r="H2782" s="50" t="str">
        <f>IF(AND(H2781&lt;&gt;"Výkaz výměr:",I2781=""),"Výkaz výměr:","")</f>
        <v/>
      </c>
      <c r="I2782" s="51" t="s">
        <v>580</v>
      </c>
      <c r="J2782" s="52"/>
      <c r="K2782" s="53"/>
      <c r="L2782" s="54"/>
      <c r="M2782" s="55">
        <v>16</v>
      </c>
      <c r="N2782" s="56"/>
      <c r="O2782" s="57"/>
      <c r="P2782" s="58"/>
      <c r="Q2782" s="56"/>
      <c r="R2782" s="56"/>
      <c r="S2782" s="56"/>
      <c r="T2782" s="59" t="s">
        <v>3</v>
      </c>
      <c r="U2782" s="56"/>
      <c r="V2782" s="56"/>
      <c r="W2782" s="60"/>
    </row>
    <row r="2783" spans="6:25" s="38" customFormat="1" ht="12" outlineLevel="2" x14ac:dyDescent="0.3">
      <c r="F2783" s="30">
        <v>422</v>
      </c>
      <c r="G2783" s="31" t="s">
        <v>0</v>
      </c>
      <c r="H2783" s="32" t="s">
        <v>104</v>
      </c>
      <c r="I2783" s="33" t="s">
        <v>986</v>
      </c>
      <c r="J2783" s="31" t="s">
        <v>13</v>
      </c>
      <c r="K2783" s="34">
        <v>3.7440000000000002</v>
      </c>
      <c r="L2783" s="35">
        <v>0</v>
      </c>
      <c r="M2783" s="34">
        <v>3.7440000000000002</v>
      </c>
      <c r="N2783" s="36">
        <v>236</v>
      </c>
      <c r="O2783" s="37">
        <f>M2783*N2783</f>
        <v>883.58400000000006</v>
      </c>
      <c r="P2783" s="37">
        <v>0.12953999999999999</v>
      </c>
      <c r="Q2783" s="37">
        <f>M2783*P2783</f>
        <v>0.48499776</v>
      </c>
      <c r="R2783" s="37"/>
      <c r="S2783" s="37">
        <f>M2783*R2783</f>
        <v>0</v>
      </c>
      <c r="T2783" s="37">
        <v>21</v>
      </c>
      <c r="U2783" s="37">
        <f>O2783*T2783/100</f>
        <v>185.55264000000003</v>
      </c>
      <c r="V2783" s="37">
        <f>U2783+O2783</f>
        <v>1069.1366400000002</v>
      </c>
      <c r="W2783" s="37" t="s">
        <v>523</v>
      </c>
      <c r="X2783" s="37"/>
      <c r="Y2783" s="37">
        <v>1</v>
      </c>
    </row>
    <row r="2784" spans="6:25" s="38" customFormat="1" ht="12" outlineLevel="2" x14ac:dyDescent="0.3">
      <c r="F2784" s="39"/>
      <c r="G2784" s="40"/>
      <c r="H2784" s="191" t="s">
        <v>230</v>
      </c>
      <c r="I2784" s="203"/>
      <c r="J2784" s="203"/>
      <c r="K2784" s="203"/>
      <c r="L2784" s="203"/>
      <c r="M2784" s="203"/>
      <c r="N2784" s="203"/>
      <c r="O2784" s="203"/>
      <c r="P2784" s="42"/>
      <c r="Q2784" s="43"/>
      <c r="R2784" s="42"/>
      <c r="S2784" s="43"/>
      <c r="T2784" s="44"/>
      <c r="U2784" s="44"/>
      <c r="V2784" s="44"/>
      <c r="W2784" s="45"/>
    </row>
    <row r="2785" spans="6:25" s="38" customFormat="1" ht="6" customHeight="1" outlineLevel="2" x14ac:dyDescent="0.3">
      <c r="F2785" s="39"/>
      <c r="G2785" s="40"/>
      <c r="H2785" s="41"/>
      <c r="I2785" s="46"/>
      <c r="J2785" s="46"/>
      <c r="K2785" s="46"/>
      <c r="L2785" s="46"/>
      <c r="M2785" s="46"/>
      <c r="N2785" s="46"/>
      <c r="O2785" s="46"/>
      <c r="P2785" s="42"/>
      <c r="Q2785" s="43"/>
      <c r="R2785" s="42"/>
      <c r="S2785" s="43"/>
      <c r="T2785" s="44"/>
      <c r="U2785" s="44"/>
      <c r="V2785" s="44"/>
      <c r="W2785" s="45"/>
    </row>
    <row r="2786" spans="6:25" s="47" customFormat="1" ht="10.5" outlineLevel="3" x14ac:dyDescent="0.25">
      <c r="F2786" s="48"/>
      <c r="G2786" s="49"/>
      <c r="H2786" s="50" t="str">
        <f>IF(AND(H2785&lt;&gt;"Výkaz výměr:",I2785=""),"Výkaz výměr:","")</f>
        <v>Výkaz výměr:</v>
      </c>
      <c r="I2786" s="51" t="s">
        <v>374</v>
      </c>
      <c r="J2786" s="52"/>
      <c r="K2786" s="53"/>
      <c r="L2786" s="54"/>
      <c r="M2786" s="55"/>
      <c r="N2786" s="56"/>
      <c r="O2786" s="57"/>
      <c r="P2786" s="58"/>
      <c r="Q2786" s="56"/>
      <c r="R2786" s="56"/>
      <c r="S2786" s="56"/>
      <c r="T2786" s="59" t="s">
        <v>3</v>
      </c>
      <c r="U2786" s="56"/>
      <c r="V2786" s="56"/>
      <c r="W2786" s="60"/>
    </row>
    <row r="2787" spans="6:25" s="47" customFormat="1" ht="10.5" outlineLevel="3" x14ac:dyDescent="0.25">
      <c r="F2787" s="48"/>
      <c r="G2787" s="49"/>
      <c r="H2787" s="50" t="str">
        <f>IF(AND(H2786&lt;&gt;"Výkaz výměr:",I2786=""),"Výkaz výměr:","")</f>
        <v/>
      </c>
      <c r="I2787" s="51" t="s">
        <v>777</v>
      </c>
      <c r="J2787" s="52"/>
      <c r="K2787" s="53"/>
      <c r="L2787" s="54"/>
      <c r="M2787" s="55">
        <v>3.7440000000000002</v>
      </c>
      <c r="N2787" s="56"/>
      <c r="O2787" s="57"/>
      <c r="P2787" s="58"/>
      <c r="Q2787" s="56"/>
      <c r="R2787" s="56"/>
      <c r="S2787" s="56"/>
      <c r="T2787" s="59" t="s">
        <v>3</v>
      </c>
      <c r="U2787" s="56"/>
      <c r="V2787" s="56"/>
      <c r="W2787" s="60"/>
    </row>
    <row r="2788" spans="6:25" s="38" customFormat="1" ht="12" outlineLevel="2" x14ac:dyDescent="0.3">
      <c r="F2788" s="30">
        <v>423</v>
      </c>
      <c r="G2788" s="31" t="s">
        <v>0</v>
      </c>
      <c r="H2788" s="32" t="s">
        <v>312</v>
      </c>
      <c r="I2788" s="33" t="s">
        <v>1209</v>
      </c>
      <c r="J2788" s="31" t="s">
        <v>13</v>
      </c>
      <c r="K2788" s="34">
        <v>3.1</v>
      </c>
      <c r="L2788" s="35">
        <v>0</v>
      </c>
      <c r="M2788" s="34">
        <v>3.1</v>
      </c>
      <c r="N2788" s="36">
        <v>220</v>
      </c>
      <c r="O2788" s="37">
        <f>M2788*N2788</f>
        <v>682</v>
      </c>
      <c r="P2788" s="37">
        <v>0</v>
      </c>
      <c r="Q2788" s="37">
        <f>M2788*P2788</f>
        <v>0</v>
      </c>
      <c r="R2788" s="37"/>
      <c r="S2788" s="37">
        <f>M2788*R2788</f>
        <v>0</v>
      </c>
      <c r="T2788" s="37">
        <v>21</v>
      </c>
      <c r="U2788" s="37">
        <f>O2788*T2788/100</f>
        <v>143.22</v>
      </c>
      <c r="V2788" s="37">
        <f>U2788+O2788</f>
        <v>825.22</v>
      </c>
      <c r="W2788" s="37"/>
      <c r="X2788" s="37"/>
      <c r="Y2788" s="37">
        <v>1</v>
      </c>
    </row>
    <row r="2789" spans="6:25" s="38" customFormat="1" ht="12" outlineLevel="2" x14ac:dyDescent="0.3">
      <c r="F2789" s="39"/>
      <c r="G2789" s="40"/>
      <c r="H2789" s="191" t="s">
        <v>230</v>
      </c>
      <c r="I2789" s="203"/>
      <c r="J2789" s="203"/>
      <c r="K2789" s="203"/>
      <c r="L2789" s="203"/>
      <c r="M2789" s="203"/>
      <c r="N2789" s="203"/>
      <c r="O2789" s="203"/>
      <c r="P2789" s="42"/>
      <c r="Q2789" s="43"/>
      <c r="R2789" s="42"/>
      <c r="S2789" s="43"/>
      <c r="T2789" s="44"/>
      <c r="U2789" s="44"/>
      <c r="V2789" s="44"/>
      <c r="W2789" s="45"/>
    </row>
    <row r="2790" spans="6:25" s="38" customFormat="1" ht="6" customHeight="1" outlineLevel="2" x14ac:dyDescent="0.3">
      <c r="F2790" s="39"/>
      <c r="G2790" s="40"/>
      <c r="H2790" s="41"/>
      <c r="I2790" s="46"/>
      <c r="J2790" s="46"/>
      <c r="K2790" s="46"/>
      <c r="L2790" s="46"/>
      <c r="M2790" s="46"/>
      <c r="N2790" s="46"/>
      <c r="O2790" s="46"/>
      <c r="P2790" s="42"/>
      <c r="Q2790" s="43"/>
      <c r="R2790" s="42"/>
      <c r="S2790" s="43"/>
      <c r="T2790" s="44"/>
      <c r="U2790" s="44"/>
      <c r="V2790" s="44"/>
      <c r="W2790" s="45"/>
    </row>
    <row r="2791" spans="6:25" s="47" customFormat="1" ht="10.5" outlineLevel="3" x14ac:dyDescent="0.25">
      <c r="F2791" s="48"/>
      <c r="G2791" s="49"/>
      <c r="H2791" s="50" t="str">
        <f>IF(AND(H2790&lt;&gt;"Výkaz výměr:",I2790=""),"Výkaz výměr:","")</f>
        <v>Výkaz výměr:</v>
      </c>
      <c r="I2791" s="51" t="s">
        <v>220</v>
      </c>
      <c r="J2791" s="52"/>
      <c r="K2791" s="53"/>
      <c r="L2791" s="54"/>
      <c r="M2791" s="55"/>
      <c r="N2791" s="56"/>
      <c r="O2791" s="57"/>
      <c r="P2791" s="58"/>
      <c r="Q2791" s="56"/>
      <c r="R2791" s="56"/>
      <c r="S2791" s="56"/>
      <c r="T2791" s="59" t="s">
        <v>3</v>
      </c>
      <c r="U2791" s="56"/>
      <c r="V2791" s="56"/>
      <c r="W2791" s="60"/>
    </row>
    <row r="2792" spans="6:25" s="47" customFormat="1" ht="10.5" outlineLevel="3" x14ac:dyDescent="0.25">
      <c r="F2792" s="48"/>
      <c r="G2792" s="49"/>
      <c r="H2792" s="50" t="str">
        <f>IF(AND(H2791&lt;&gt;"Výkaz výměr:",I2791=""),"Výkaz výměr:","")</f>
        <v/>
      </c>
      <c r="I2792" s="51" t="s">
        <v>646</v>
      </c>
      <c r="J2792" s="52"/>
      <c r="K2792" s="53"/>
      <c r="L2792" s="54"/>
      <c r="M2792" s="55">
        <v>3.1</v>
      </c>
      <c r="N2792" s="56"/>
      <c r="O2792" s="57"/>
      <c r="P2792" s="58"/>
      <c r="Q2792" s="56"/>
      <c r="R2792" s="56"/>
      <c r="S2792" s="56"/>
      <c r="T2792" s="59" t="s">
        <v>3</v>
      </c>
      <c r="U2792" s="56"/>
      <c r="V2792" s="56"/>
      <c r="W2792" s="60"/>
    </row>
    <row r="2793" spans="6:25" s="38" customFormat="1" ht="12" outlineLevel="2" x14ac:dyDescent="0.3">
      <c r="F2793" s="30">
        <v>424</v>
      </c>
      <c r="G2793" s="31" t="s">
        <v>0</v>
      </c>
      <c r="H2793" s="32" t="s">
        <v>319</v>
      </c>
      <c r="I2793" s="33" t="s">
        <v>1009</v>
      </c>
      <c r="J2793" s="31" t="s">
        <v>9</v>
      </c>
      <c r="K2793" s="34">
        <v>0.6</v>
      </c>
      <c r="L2793" s="35">
        <v>0</v>
      </c>
      <c r="M2793" s="34">
        <v>0.6</v>
      </c>
      <c r="N2793" s="36">
        <v>960</v>
      </c>
      <c r="O2793" s="37">
        <f>M2793*N2793</f>
        <v>576</v>
      </c>
      <c r="P2793" s="37">
        <v>2.2000000000000002</v>
      </c>
      <c r="Q2793" s="37">
        <f>M2793*P2793</f>
        <v>1.32</v>
      </c>
      <c r="R2793" s="37"/>
      <c r="S2793" s="37">
        <f>M2793*R2793</f>
        <v>0</v>
      </c>
      <c r="T2793" s="37">
        <v>21</v>
      </c>
      <c r="U2793" s="37">
        <f>O2793*T2793/100</f>
        <v>120.96</v>
      </c>
      <c r="V2793" s="37">
        <f>U2793+O2793</f>
        <v>696.96</v>
      </c>
      <c r="W2793" s="37" t="s">
        <v>1383</v>
      </c>
      <c r="X2793" s="37"/>
      <c r="Y2793" s="37">
        <v>1</v>
      </c>
    </row>
    <row r="2794" spans="6:25" s="38" customFormat="1" ht="12" outlineLevel="2" x14ac:dyDescent="0.3">
      <c r="F2794" s="39"/>
      <c r="G2794" s="40"/>
      <c r="H2794" s="191" t="s">
        <v>230</v>
      </c>
      <c r="I2794" s="203"/>
      <c r="J2794" s="203"/>
      <c r="K2794" s="203"/>
      <c r="L2794" s="203"/>
      <c r="M2794" s="203"/>
      <c r="N2794" s="203"/>
      <c r="O2794" s="203"/>
      <c r="P2794" s="42"/>
      <c r="Q2794" s="43"/>
      <c r="R2794" s="42"/>
      <c r="S2794" s="43"/>
      <c r="T2794" s="44"/>
      <c r="U2794" s="44"/>
      <c r="V2794" s="44"/>
      <c r="W2794" s="45"/>
    </row>
    <row r="2795" spans="6:25" s="38" customFormat="1" ht="6" customHeight="1" outlineLevel="2" x14ac:dyDescent="0.3">
      <c r="F2795" s="39"/>
      <c r="G2795" s="40"/>
      <c r="H2795" s="41"/>
      <c r="I2795" s="46"/>
      <c r="J2795" s="46"/>
      <c r="K2795" s="46"/>
      <c r="L2795" s="46"/>
      <c r="M2795" s="46"/>
      <c r="N2795" s="46"/>
      <c r="O2795" s="46"/>
      <c r="P2795" s="42"/>
      <c r="Q2795" s="43"/>
      <c r="R2795" s="42"/>
      <c r="S2795" s="43"/>
      <c r="T2795" s="44"/>
      <c r="U2795" s="44"/>
      <c r="V2795" s="44"/>
      <c r="W2795" s="45"/>
    </row>
    <row r="2796" spans="6:25" s="47" customFormat="1" ht="10.5" outlineLevel="3" x14ac:dyDescent="0.25">
      <c r="F2796" s="48"/>
      <c r="G2796" s="49"/>
      <c r="H2796" s="50" t="str">
        <f>IF(AND(H2795&lt;&gt;"Výkaz výměr:",I2795=""),"Výkaz výměr:","")</f>
        <v>Výkaz výměr:</v>
      </c>
      <c r="I2796" s="51" t="s">
        <v>957</v>
      </c>
      <c r="J2796" s="52"/>
      <c r="K2796" s="53"/>
      <c r="L2796" s="54"/>
      <c r="M2796" s="55"/>
      <c r="N2796" s="56"/>
      <c r="O2796" s="57"/>
      <c r="P2796" s="58"/>
      <c r="Q2796" s="56"/>
      <c r="R2796" s="56"/>
      <c r="S2796" s="56"/>
      <c r="T2796" s="59" t="s">
        <v>3</v>
      </c>
      <c r="U2796" s="56"/>
      <c r="V2796" s="56"/>
      <c r="W2796" s="60"/>
    </row>
    <row r="2797" spans="6:25" s="47" customFormat="1" ht="10.5" outlineLevel="3" x14ac:dyDescent="0.25">
      <c r="F2797" s="48"/>
      <c r="G2797" s="49"/>
      <c r="H2797" s="50" t="str">
        <f>IF(AND(H2796&lt;&gt;"Výkaz výměr:",I2796=""),"Výkaz výměr:","")</f>
        <v/>
      </c>
      <c r="I2797" s="51" t="s">
        <v>622</v>
      </c>
      <c r="J2797" s="52"/>
      <c r="K2797" s="53"/>
      <c r="L2797" s="54"/>
      <c r="M2797" s="55">
        <v>0.6</v>
      </c>
      <c r="N2797" s="56"/>
      <c r="O2797" s="57"/>
      <c r="P2797" s="58"/>
      <c r="Q2797" s="56"/>
      <c r="R2797" s="56"/>
      <c r="S2797" s="56"/>
      <c r="T2797" s="59" t="s">
        <v>3</v>
      </c>
      <c r="U2797" s="56"/>
      <c r="V2797" s="56"/>
      <c r="W2797" s="60"/>
    </row>
    <row r="2798" spans="6:25" s="38" customFormat="1" ht="12" outlineLevel="2" x14ac:dyDescent="0.3">
      <c r="F2798" s="30">
        <v>425</v>
      </c>
      <c r="G2798" s="31" t="s">
        <v>0</v>
      </c>
      <c r="H2798" s="32" t="s">
        <v>311</v>
      </c>
      <c r="I2798" s="33" t="s">
        <v>1219</v>
      </c>
      <c r="J2798" s="31" t="s">
        <v>13</v>
      </c>
      <c r="K2798" s="34">
        <v>3.1</v>
      </c>
      <c r="L2798" s="35">
        <v>0</v>
      </c>
      <c r="M2798" s="34">
        <v>3.1</v>
      </c>
      <c r="N2798" s="36">
        <v>120</v>
      </c>
      <c r="O2798" s="37">
        <f>M2798*N2798</f>
        <v>372</v>
      </c>
      <c r="P2798" s="37">
        <v>3.2000000000000003E-4</v>
      </c>
      <c r="Q2798" s="37">
        <f>M2798*P2798</f>
        <v>9.9200000000000004E-4</v>
      </c>
      <c r="R2798" s="37"/>
      <c r="S2798" s="37">
        <f>M2798*R2798</f>
        <v>0</v>
      </c>
      <c r="T2798" s="37">
        <v>21</v>
      </c>
      <c r="U2798" s="37">
        <f>O2798*T2798/100</f>
        <v>78.12</v>
      </c>
      <c r="V2798" s="37">
        <f>U2798+O2798</f>
        <v>450.12</v>
      </c>
      <c r="W2798" s="37"/>
      <c r="X2798" s="37"/>
      <c r="Y2798" s="37">
        <v>1</v>
      </c>
    </row>
    <row r="2799" spans="6:25" s="38" customFormat="1" ht="12" outlineLevel="2" x14ac:dyDescent="0.3">
      <c r="F2799" s="39"/>
      <c r="G2799" s="40"/>
      <c r="H2799" s="191" t="s">
        <v>230</v>
      </c>
      <c r="I2799" s="203"/>
      <c r="J2799" s="203"/>
      <c r="K2799" s="203"/>
      <c r="L2799" s="203"/>
      <c r="M2799" s="203"/>
      <c r="N2799" s="203"/>
      <c r="O2799" s="203"/>
      <c r="P2799" s="42"/>
      <c r="Q2799" s="43"/>
      <c r="R2799" s="42"/>
      <c r="S2799" s="43"/>
      <c r="T2799" s="44"/>
      <c r="U2799" s="44"/>
      <c r="V2799" s="44"/>
      <c r="W2799" s="45"/>
    </row>
    <row r="2800" spans="6:25" s="38" customFormat="1" ht="6" customHeight="1" outlineLevel="2" x14ac:dyDescent="0.3">
      <c r="F2800" s="39"/>
      <c r="G2800" s="40"/>
      <c r="H2800" s="41"/>
      <c r="I2800" s="46"/>
      <c r="J2800" s="46"/>
      <c r="K2800" s="46"/>
      <c r="L2800" s="46"/>
      <c r="M2800" s="46"/>
      <c r="N2800" s="46"/>
      <c r="O2800" s="46"/>
      <c r="P2800" s="42"/>
      <c r="Q2800" s="43"/>
      <c r="R2800" s="42"/>
      <c r="S2800" s="43"/>
      <c r="T2800" s="44"/>
      <c r="U2800" s="44"/>
      <c r="V2800" s="44"/>
      <c r="W2800" s="45"/>
    </row>
    <row r="2801" spans="6:25" s="47" customFormat="1" ht="10.5" outlineLevel="3" x14ac:dyDescent="0.25">
      <c r="F2801" s="48"/>
      <c r="G2801" s="49"/>
      <c r="H2801" s="50" t="str">
        <f>IF(AND(H2800&lt;&gt;"Výkaz výměr:",I2800=""),"Výkaz výměr:","")</f>
        <v>Výkaz výměr:</v>
      </c>
      <c r="I2801" s="51" t="s">
        <v>130</v>
      </c>
      <c r="J2801" s="52"/>
      <c r="K2801" s="53"/>
      <c r="L2801" s="54"/>
      <c r="M2801" s="55"/>
      <c r="N2801" s="56"/>
      <c r="O2801" s="57"/>
      <c r="P2801" s="58"/>
      <c r="Q2801" s="56"/>
      <c r="R2801" s="56"/>
      <c r="S2801" s="56"/>
      <c r="T2801" s="59" t="s">
        <v>3</v>
      </c>
      <c r="U2801" s="56"/>
      <c r="V2801" s="56"/>
      <c r="W2801" s="60"/>
    </row>
    <row r="2802" spans="6:25" s="47" customFormat="1" ht="10.5" outlineLevel="3" x14ac:dyDescent="0.25">
      <c r="F2802" s="48"/>
      <c r="G2802" s="49"/>
      <c r="H2802" s="50" t="str">
        <f>IF(AND(H2801&lt;&gt;"Výkaz výměr:",I2801=""),"Výkaz výměr:","")</f>
        <v/>
      </c>
      <c r="I2802" s="51" t="s">
        <v>646</v>
      </c>
      <c r="J2802" s="52"/>
      <c r="K2802" s="53"/>
      <c r="L2802" s="54"/>
      <c r="M2802" s="55">
        <v>3.1</v>
      </c>
      <c r="N2802" s="56"/>
      <c r="O2802" s="57"/>
      <c r="P2802" s="58"/>
      <c r="Q2802" s="56"/>
      <c r="R2802" s="56"/>
      <c r="S2802" s="56"/>
      <c r="T2802" s="59" t="s">
        <v>3</v>
      </c>
      <c r="U2802" s="56"/>
      <c r="V2802" s="56"/>
      <c r="W2802" s="60"/>
    </row>
    <row r="2803" spans="6:25" s="38" customFormat="1" ht="12" outlineLevel="2" x14ac:dyDescent="0.3">
      <c r="F2803" s="30">
        <v>426</v>
      </c>
      <c r="G2803" s="31" t="s">
        <v>0</v>
      </c>
      <c r="H2803" s="32" t="s">
        <v>310</v>
      </c>
      <c r="I2803" s="33" t="s">
        <v>1240</v>
      </c>
      <c r="J2803" s="31" t="s">
        <v>13</v>
      </c>
      <c r="K2803" s="34">
        <v>3.1</v>
      </c>
      <c r="L2803" s="35">
        <v>0</v>
      </c>
      <c r="M2803" s="34">
        <v>3.1</v>
      </c>
      <c r="N2803" s="36">
        <v>580</v>
      </c>
      <c r="O2803" s="37">
        <f>M2803*N2803</f>
        <v>1798</v>
      </c>
      <c r="P2803" s="37">
        <v>7.6000000000000004E-4</v>
      </c>
      <c r="Q2803" s="37">
        <f>M2803*P2803</f>
        <v>2.356E-3</v>
      </c>
      <c r="R2803" s="37"/>
      <c r="S2803" s="37">
        <f>M2803*R2803</f>
        <v>0</v>
      </c>
      <c r="T2803" s="37">
        <v>21</v>
      </c>
      <c r="U2803" s="37">
        <f>O2803*T2803/100</f>
        <v>377.58</v>
      </c>
      <c r="V2803" s="37">
        <f>U2803+O2803</f>
        <v>2175.58</v>
      </c>
      <c r="W2803" s="37"/>
      <c r="X2803" s="37"/>
      <c r="Y2803" s="37">
        <v>1</v>
      </c>
    </row>
    <row r="2804" spans="6:25" s="38" customFormat="1" ht="12" outlineLevel="2" x14ac:dyDescent="0.3">
      <c r="F2804" s="39"/>
      <c r="G2804" s="40"/>
      <c r="H2804" s="191" t="s">
        <v>230</v>
      </c>
      <c r="I2804" s="203"/>
      <c r="J2804" s="203"/>
      <c r="K2804" s="203"/>
      <c r="L2804" s="203"/>
      <c r="M2804" s="203"/>
      <c r="N2804" s="203"/>
      <c r="O2804" s="203"/>
      <c r="P2804" s="42"/>
      <c r="Q2804" s="43"/>
      <c r="R2804" s="42"/>
      <c r="S2804" s="43"/>
      <c r="T2804" s="44"/>
      <c r="U2804" s="44"/>
      <c r="V2804" s="44"/>
      <c r="W2804" s="45"/>
    </row>
    <row r="2805" spans="6:25" s="38" customFormat="1" ht="6" customHeight="1" outlineLevel="2" x14ac:dyDescent="0.3">
      <c r="F2805" s="39"/>
      <c r="G2805" s="40"/>
      <c r="H2805" s="41"/>
      <c r="I2805" s="46"/>
      <c r="J2805" s="46"/>
      <c r="K2805" s="46"/>
      <c r="L2805" s="46"/>
      <c r="M2805" s="46"/>
      <c r="N2805" s="46"/>
      <c r="O2805" s="46"/>
      <c r="P2805" s="42"/>
      <c r="Q2805" s="43"/>
      <c r="R2805" s="42"/>
      <c r="S2805" s="43"/>
      <c r="T2805" s="44"/>
      <c r="U2805" s="44"/>
      <c r="V2805" s="44"/>
      <c r="W2805" s="45"/>
    </row>
    <row r="2806" spans="6:25" s="47" customFormat="1" ht="10.5" outlineLevel="3" x14ac:dyDescent="0.25">
      <c r="F2806" s="48"/>
      <c r="G2806" s="49"/>
      <c r="H2806" s="50" t="str">
        <f>IF(AND(H2805&lt;&gt;"Výkaz výměr:",I2805=""),"Výkaz výměr:","")</f>
        <v>Výkaz výměr:</v>
      </c>
      <c r="I2806" s="51" t="s">
        <v>88</v>
      </c>
      <c r="J2806" s="52"/>
      <c r="K2806" s="53"/>
      <c r="L2806" s="54"/>
      <c r="M2806" s="55"/>
      <c r="N2806" s="56"/>
      <c r="O2806" s="57"/>
      <c r="P2806" s="58"/>
      <c r="Q2806" s="56"/>
      <c r="R2806" s="56"/>
      <c r="S2806" s="56"/>
      <c r="T2806" s="59" t="s">
        <v>3</v>
      </c>
      <c r="U2806" s="56"/>
      <c r="V2806" s="56"/>
      <c r="W2806" s="60"/>
    </row>
    <row r="2807" spans="6:25" s="47" customFormat="1" ht="10.5" outlineLevel="3" x14ac:dyDescent="0.25">
      <c r="F2807" s="48"/>
      <c r="G2807" s="49"/>
      <c r="H2807" s="50" t="str">
        <f>IF(AND(H2806&lt;&gt;"Výkaz výměr:",I2806=""),"Výkaz výměr:","")</f>
        <v/>
      </c>
      <c r="I2807" s="51" t="s">
        <v>646</v>
      </c>
      <c r="J2807" s="52"/>
      <c r="K2807" s="53"/>
      <c r="L2807" s="54"/>
      <c r="M2807" s="55">
        <v>3.1</v>
      </c>
      <c r="N2807" s="56"/>
      <c r="O2807" s="57"/>
      <c r="P2807" s="58"/>
      <c r="Q2807" s="56"/>
      <c r="R2807" s="56"/>
      <c r="S2807" s="56"/>
      <c r="T2807" s="59" t="s">
        <v>3</v>
      </c>
      <c r="U2807" s="56"/>
      <c r="V2807" s="56"/>
      <c r="W2807" s="60"/>
    </row>
    <row r="2808" spans="6:25" s="38" customFormat="1" ht="12" outlineLevel="2" x14ac:dyDescent="0.3">
      <c r="F2808" s="30">
        <v>427</v>
      </c>
      <c r="G2808" s="31" t="s">
        <v>0</v>
      </c>
      <c r="H2808" s="32" t="s">
        <v>309</v>
      </c>
      <c r="I2808" s="33" t="s">
        <v>1197</v>
      </c>
      <c r="J2808" s="31" t="s">
        <v>1</v>
      </c>
      <c r="K2808" s="34">
        <v>0.35</v>
      </c>
      <c r="L2808" s="35">
        <v>0</v>
      </c>
      <c r="M2808" s="34">
        <v>0.35</v>
      </c>
      <c r="N2808" s="36">
        <v>169</v>
      </c>
      <c r="O2808" s="37">
        <f>M2808*N2808</f>
        <v>59.15</v>
      </c>
      <c r="P2808" s="37">
        <v>0.14468</v>
      </c>
      <c r="Q2808" s="37">
        <f>M2808*P2808</f>
        <v>5.0637999999999996E-2</v>
      </c>
      <c r="R2808" s="37"/>
      <c r="S2808" s="37">
        <f>M2808*R2808</f>
        <v>0</v>
      </c>
      <c r="T2808" s="37">
        <v>21</v>
      </c>
      <c r="U2808" s="37">
        <f>O2808*T2808/100</f>
        <v>12.421499999999998</v>
      </c>
      <c r="V2808" s="37">
        <f>U2808+O2808</f>
        <v>71.5715</v>
      </c>
      <c r="W2808" s="37"/>
      <c r="X2808" s="37"/>
      <c r="Y2808" s="37">
        <v>1</v>
      </c>
    </row>
    <row r="2809" spans="6:25" s="38" customFormat="1" ht="12" outlineLevel="2" x14ac:dyDescent="0.3">
      <c r="F2809" s="39"/>
      <c r="G2809" s="40"/>
      <c r="H2809" s="191" t="s">
        <v>230</v>
      </c>
      <c r="I2809" s="203"/>
      <c r="J2809" s="203"/>
      <c r="K2809" s="203"/>
      <c r="L2809" s="203"/>
      <c r="M2809" s="203"/>
      <c r="N2809" s="203"/>
      <c r="O2809" s="203"/>
      <c r="P2809" s="42"/>
      <c r="Q2809" s="43"/>
      <c r="R2809" s="42"/>
      <c r="S2809" s="43"/>
      <c r="T2809" s="44"/>
      <c r="U2809" s="44"/>
      <c r="V2809" s="44"/>
      <c r="W2809" s="45"/>
    </row>
    <row r="2810" spans="6:25" s="38" customFormat="1" ht="6" customHeight="1" outlineLevel="2" x14ac:dyDescent="0.3">
      <c r="F2810" s="39"/>
      <c r="G2810" s="40"/>
      <c r="H2810" s="41"/>
      <c r="I2810" s="46"/>
      <c r="J2810" s="46"/>
      <c r="K2810" s="46"/>
      <c r="L2810" s="46"/>
      <c r="M2810" s="46"/>
      <c r="N2810" s="46"/>
      <c r="O2810" s="46"/>
      <c r="P2810" s="42"/>
      <c r="Q2810" s="43"/>
      <c r="R2810" s="42"/>
      <c r="S2810" s="43"/>
      <c r="T2810" s="44"/>
      <c r="U2810" s="44"/>
      <c r="V2810" s="44"/>
      <c r="W2810" s="45"/>
    </row>
    <row r="2811" spans="6:25" s="47" customFormat="1" ht="10.5" outlineLevel="3" x14ac:dyDescent="0.25">
      <c r="F2811" s="48"/>
      <c r="G2811" s="49"/>
      <c r="H2811" s="50" t="str">
        <f>IF(AND(H2810&lt;&gt;"Výkaz výměr:",I2810=""),"Výkaz výměr:","")</f>
        <v>Výkaz výměr:</v>
      </c>
      <c r="I2811" s="51" t="s">
        <v>375</v>
      </c>
      <c r="J2811" s="52"/>
      <c r="K2811" s="53"/>
      <c r="L2811" s="54"/>
      <c r="M2811" s="55"/>
      <c r="N2811" s="56"/>
      <c r="O2811" s="57"/>
      <c r="P2811" s="58"/>
      <c r="Q2811" s="56"/>
      <c r="R2811" s="56"/>
      <c r="S2811" s="56"/>
      <c r="T2811" s="59" t="s">
        <v>3</v>
      </c>
      <c r="U2811" s="56"/>
      <c r="V2811" s="56"/>
      <c r="W2811" s="60"/>
    </row>
    <row r="2812" spans="6:25" s="47" customFormat="1" ht="10.5" outlineLevel="3" x14ac:dyDescent="0.25">
      <c r="F2812" s="48"/>
      <c r="G2812" s="49"/>
      <c r="H2812" s="50" t="str">
        <f>IF(AND(H2811&lt;&gt;"Výkaz výměr:",I2811=""),"Výkaz výměr:","")</f>
        <v/>
      </c>
      <c r="I2812" s="51" t="s">
        <v>685</v>
      </c>
      <c r="J2812" s="52"/>
      <c r="K2812" s="53"/>
      <c r="L2812" s="54"/>
      <c r="M2812" s="55">
        <v>0.35</v>
      </c>
      <c r="N2812" s="56"/>
      <c r="O2812" s="57"/>
      <c r="P2812" s="58"/>
      <c r="Q2812" s="56"/>
      <c r="R2812" s="56"/>
      <c r="S2812" s="56"/>
      <c r="T2812" s="59" t="s">
        <v>3</v>
      </c>
      <c r="U2812" s="56"/>
      <c r="V2812" s="56"/>
      <c r="W2812" s="60"/>
    </row>
    <row r="2813" spans="6:25" s="38" customFormat="1" ht="12" outlineLevel="2" x14ac:dyDescent="0.3">
      <c r="F2813" s="30">
        <v>428</v>
      </c>
      <c r="G2813" s="31" t="s">
        <v>0</v>
      </c>
      <c r="H2813" s="32" t="s">
        <v>244</v>
      </c>
      <c r="I2813" s="33" t="s">
        <v>1234</v>
      </c>
      <c r="J2813" s="31" t="s">
        <v>13</v>
      </c>
      <c r="K2813" s="34">
        <v>21</v>
      </c>
      <c r="L2813" s="35">
        <v>0</v>
      </c>
      <c r="M2813" s="34">
        <v>21</v>
      </c>
      <c r="N2813" s="36">
        <v>57.6</v>
      </c>
      <c r="O2813" s="37">
        <f>M2813*N2813</f>
        <v>1209.6000000000001</v>
      </c>
      <c r="P2813" s="37">
        <v>0.22</v>
      </c>
      <c r="Q2813" s="37">
        <f>M2813*P2813</f>
        <v>4.62</v>
      </c>
      <c r="R2813" s="37"/>
      <c r="S2813" s="37">
        <f>M2813*R2813</f>
        <v>0</v>
      </c>
      <c r="T2813" s="37">
        <v>21</v>
      </c>
      <c r="U2813" s="37">
        <f>O2813*T2813/100</f>
        <v>254.01600000000002</v>
      </c>
      <c r="V2813" s="37">
        <f>U2813+O2813</f>
        <v>1463.6160000000002</v>
      </c>
      <c r="W2813" s="37"/>
      <c r="X2813" s="37"/>
      <c r="Y2813" s="37">
        <v>1</v>
      </c>
    </row>
    <row r="2814" spans="6:25" s="38" customFormat="1" ht="12" outlineLevel="2" x14ac:dyDescent="0.3">
      <c r="F2814" s="39"/>
      <c r="G2814" s="40"/>
      <c r="H2814" s="191" t="s">
        <v>230</v>
      </c>
      <c r="I2814" s="203"/>
      <c r="J2814" s="203"/>
      <c r="K2814" s="203"/>
      <c r="L2814" s="203"/>
      <c r="M2814" s="203"/>
      <c r="N2814" s="203"/>
      <c r="O2814" s="203"/>
      <c r="P2814" s="42"/>
      <c r="Q2814" s="43"/>
      <c r="R2814" s="42"/>
      <c r="S2814" s="43"/>
      <c r="T2814" s="44"/>
      <c r="U2814" s="44"/>
      <c r="V2814" s="44"/>
      <c r="W2814" s="45"/>
    </row>
    <row r="2815" spans="6:25" s="38" customFormat="1" ht="6" customHeight="1" outlineLevel="2" x14ac:dyDescent="0.3">
      <c r="F2815" s="39"/>
      <c r="G2815" s="40"/>
      <c r="H2815" s="41"/>
      <c r="I2815" s="46"/>
      <c r="J2815" s="46"/>
      <c r="K2815" s="46"/>
      <c r="L2815" s="46"/>
      <c r="M2815" s="46"/>
      <c r="N2815" s="46"/>
      <c r="O2815" s="46"/>
      <c r="P2815" s="42"/>
      <c r="Q2815" s="43"/>
      <c r="R2815" s="42"/>
      <c r="S2815" s="43"/>
      <c r="T2815" s="44"/>
      <c r="U2815" s="44"/>
      <c r="V2815" s="44"/>
      <c r="W2815" s="45"/>
    </row>
    <row r="2816" spans="6:25" s="47" customFormat="1" ht="10.5" outlineLevel="3" x14ac:dyDescent="0.25">
      <c r="F2816" s="48"/>
      <c r="G2816" s="49"/>
      <c r="H2816" s="50" t="str">
        <f>IF(AND(H2815&lt;&gt;"Výkaz výměr:",I2815=""),"Výkaz výměr:","")</f>
        <v>Výkaz výměr:</v>
      </c>
      <c r="I2816" s="51" t="s">
        <v>219</v>
      </c>
      <c r="J2816" s="52"/>
      <c r="K2816" s="53"/>
      <c r="L2816" s="54"/>
      <c r="M2816" s="55"/>
      <c r="N2816" s="56"/>
      <c r="O2816" s="57"/>
      <c r="P2816" s="58"/>
      <c r="Q2816" s="56"/>
      <c r="R2816" s="56"/>
      <c r="S2816" s="56"/>
      <c r="T2816" s="59" t="s">
        <v>3</v>
      </c>
      <c r="U2816" s="56"/>
      <c r="V2816" s="56"/>
      <c r="W2816" s="60"/>
    </row>
    <row r="2817" spans="6:25" s="47" customFormat="1" ht="10.5" outlineLevel="3" x14ac:dyDescent="0.25">
      <c r="F2817" s="48"/>
      <c r="G2817" s="49"/>
      <c r="H2817" s="50" t="str">
        <f>IF(AND(H2816&lt;&gt;"Výkaz výměr:",I2816=""),"Výkaz výměr:","")</f>
        <v/>
      </c>
      <c r="I2817" s="51" t="s">
        <v>584</v>
      </c>
      <c r="J2817" s="52"/>
      <c r="K2817" s="53"/>
      <c r="L2817" s="54"/>
      <c r="M2817" s="55">
        <v>21</v>
      </c>
      <c r="N2817" s="56"/>
      <c r="O2817" s="57"/>
      <c r="P2817" s="58"/>
      <c r="Q2817" s="56"/>
      <c r="R2817" s="56"/>
      <c r="S2817" s="56"/>
      <c r="T2817" s="59" t="s">
        <v>3</v>
      </c>
      <c r="U2817" s="56"/>
      <c r="V2817" s="56"/>
      <c r="W2817" s="60"/>
    </row>
    <row r="2818" spans="6:25" s="38" customFormat="1" ht="12" outlineLevel="2" x14ac:dyDescent="0.3">
      <c r="F2818" s="30">
        <v>429</v>
      </c>
      <c r="G2818" s="31" t="s">
        <v>0</v>
      </c>
      <c r="H2818" s="32" t="s">
        <v>249</v>
      </c>
      <c r="I2818" s="33" t="s">
        <v>1339</v>
      </c>
      <c r="J2818" s="31" t="s">
        <v>13</v>
      </c>
      <c r="K2818" s="34">
        <v>57</v>
      </c>
      <c r="L2818" s="35">
        <v>0</v>
      </c>
      <c r="M2818" s="34">
        <v>57</v>
      </c>
      <c r="N2818" s="36">
        <v>165</v>
      </c>
      <c r="O2818" s="37">
        <f>M2818*N2818</f>
        <v>9405</v>
      </c>
      <c r="P2818" s="37">
        <v>8.7999999999999995E-2</v>
      </c>
      <c r="Q2818" s="37">
        <f>M2818*P2818</f>
        <v>5.016</v>
      </c>
      <c r="R2818" s="37"/>
      <c r="S2818" s="37">
        <f>M2818*R2818</f>
        <v>0</v>
      </c>
      <c r="T2818" s="37">
        <v>21</v>
      </c>
      <c r="U2818" s="37">
        <f>O2818*T2818/100</f>
        <v>1975.05</v>
      </c>
      <c r="V2818" s="37">
        <f>U2818+O2818</f>
        <v>11380.05</v>
      </c>
      <c r="W2818" s="37"/>
      <c r="X2818" s="37"/>
      <c r="Y2818" s="37">
        <v>1</v>
      </c>
    </row>
    <row r="2819" spans="6:25" s="38" customFormat="1" ht="12" outlineLevel="2" x14ac:dyDescent="0.3">
      <c r="F2819" s="39"/>
      <c r="G2819" s="40"/>
      <c r="H2819" s="191" t="s">
        <v>230</v>
      </c>
      <c r="I2819" s="203"/>
      <c r="J2819" s="203"/>
      <c r="K2819" s="203"/>
      <c r="L2819" s="203"/>
      <c r="M2819" s="203"/>
      <c r="N2819" s="203"/>
      <c r="O2819" s="203"/>
      <c r="P2819" s="42"/>
      <c r="Q2819" s="43"/>
      <c r="R2819" s="42"/>
      <c r="S2819" s="43"/>
      <c r="T2819" s="44"/>
      <c r="U2819" s="44"/>
      <c r="V2819" s="44"/>
      <c r="W2819" s="45"/>
    </row>
    <row r="2820" spans="6:25" s="38" customFormat="1" ht="6" customHeight="1" outlineLevel="2" x14ac:dyDescent="0.3">
      <c r="F2820" s="39"/>
      <c r="G2820" s="40"/>
      <c r="H2820" s="41"/>
      <c r="I2820" s="46"/>
      <c r="J2820" s="46"/>
      <c r="K2820" s="46"/>
      <c r="L2820" s="46"/>
      <c r="M2820" s="46"/>
      <c r="N2820" s="46"/>
      <c r="O2820" s="46"/>
      <c r="P2820" s="42"/>
      <c r="Q2820" s="43"/>
      <c r="R2820" s="42"/>
      <c r="S2820" s="43"/>
      <c r="T2820" s="44"/>
      <c r="U2820" s="44"/>
      <c r="V2820" s="44"/>
      <c r="W2820" s="45"/>
    </row>
    <row r="2821" spans="6:25" s="47" customFormat="1" ht="10.5" outlineLevel="3" x14ac:dyDescent="0.25">
      <c r="F2821" s="48"/>
      <c r="G2821" s="49"/>
      <c r="H2821" s="50" t="str">
        <f>IF(AND(H2820&lt;&gt;"Výkaz výměr:",I2820=""),"Výkaz výměr:","")</f>
        <v>Výkaz výměr:</v>
      </c>
      <c r="I2821" s="51" t="s">
        <v>883</v>
      </c>
      <c r="J2821" s="52"/>
      <c r="K2821" s="53"/>
      <c r="L2821" s="54"/>
      <c r="M2821" s="55"/>
      <c r="N2821" s="56"/>
      <c r="O2821" s="57"/>
      <c r="P2821" s="58"/>
      <c r="Q2821" s="56"/>
      <c r="R2821" s="56"/>
      <c r="S2821" s="56"/>
      <c r="T2821" s="59" t="s">
        <v>3</v>
      </c>
      <c r="U2821" s="56"/>
      <c r="V2821" s="56"/>
      <c r="W2821" s="60"/>
    </row>
    <row r="2822" spans="6:25" s="47" customFormat="1" ht="10.5" outlineLevel="3" x14ac:dyDescent="0.25">
      <c r="F2822" s="48"/>
      <c r="G2822" s="49"/>
      <c r="H2822" s="50" t="str">
        <f>IF(AND(H2821&lt;&gt;"Výkaz výměr:",I2821=""),"Výkaz výměr:","")</f>
        <v/>
      </c>
      <c r="I2822" s="51" t="s">
        <v>597</v>
      </c>
      <c r="J2822" s="52"/>
      <c r="K2822" s="53"/>
      <c r="L2822" s="54"/>
      <c r="M2822" s="55">
        <v>57</v>
      </c>
      <c r="N2822" s="56"/>
      <c r="O2822" s="57"/>
      <c r="P2822" s="58"/>
      <c r="Q2822" s="56"/>
      <c r="R2822" s="56"/>
      <c r="S2822" s="56"/>
      <c r="T2822" s="59" t="s">
        <v>3</v>
      </c>
      <c r="U2822" s="56"/>
      <c r="V2822" s="56"/>
      <c r="W2822" s="60"/>
    </row>
    <row r="2823" spans="6:25" s="38" customFormat="1" ht="12" outlineLevel="2" x14ac:dyDescent="0.3">
      <c r="F2823" s="30">
        <v>430</v>
      </c>
      <c r="G2823" s="31" t="s">
        <v>0</v>
      </c>
      <c r="H2823" s="32" t="s">
        <v>248</v>
      </c>
      <c r="I2823" s="33" t="s">
        <v>1256</v>
      </c>
      <c r="J2823" s="31" t="s">
        <v>13</v>
      </c>
      <c r="K2823" s="34">
        <v>63</v>
      </c>
      <c r="L2823" s="35">
        <v>0</v>
      </c>
      <c r="M2823" s="34">
        <v>63</v>
      </c>
      <c r="N2823" s="36">
        <v>58</v>
      </c>
      <c r="O2823" s="37">
        <f>M2823*N2823</f>
        <v>3654</v>
      </c>
      <c r="P2823" s="37">
        <v>0</v>
      </c>
      <c r="Q2823" s="37">
        <f>M2823*P2823</f>
        <v>0</v>
      </c>
      <c r="R2823" s="37"/>
      <c r="S2823" s="37">
        <f>M2823*R2823</f>
        <v>0</v>
      </c>
      <c r="T2823" s="37">
        <v>21</v>
      </c>
      <c r="U2823" s="37">
        <f>O2823*T2823/100</f>
        <v>767.34</v>
      </c>
      <c r="V2823" s="37">
        <f>U2823+O2823</f>
        <v>4421.34</v>
      </c>
      <c r="W2823" s="37"/>
      <c r="X2823" s="37"/>
      <c r="Y2823" s="37">
        <v>1</v>
      </c>
    </row>
    <row r="2824" spans="6:25" s="38" customFormat="1" ht="12" outlineLevel="2" x14ac:dyDescent="0.3">
      <c r="F2824" s="39"/>
      <c r="G2824" s="40"/>
      <c r="H2824" s="191" t="s">
        <v>230</v>
      </c>
      <c r="I2824" s="203"/>
      <c r="J2824" s="203"/>
      <c r="K2824" s="203"/>
      <c r="L2824" s="203"/>
      <c r="M2824" s="203"/>
      <c r="N2824" s="203"/>
      <c r="O2824" s="203"/>
      <c r="P2824" s="42"/>
      <c r="Q2824" s="43"/>
      <c r="R2824" s="42"/>
      <c r="S2824" s="43"/>
      <c r="T2824" s="44"/>
      <c r="U2824" s="44"/>
      <c r="V2824" s="44"/>
      <c r="W2824" s="45"/>
    </row>
    <row r="2825" spans="6:25" s="38" customFormat="1" ht="6" customHeight="1" outlineLevel="2" x14ac:dyDescent="0.3">
      <c r="F2825" s="39"/>
      <c r="G2825" s="40"/>
      <c r="H2825" s="41"/>
      <c r="I2825" s="46"/>
      <c r="J2825" s="46"/>
      <c r="K2825" s="46"/>
      <c r="L2825" s="46"/>
      <c r="M2825" s="46"/>
      <c r="N2825" s="46"/>
      <c r="O2825" s="46"/>
      <c r="P2825" s="42"/>
      <c r="Q2825" s="43"/>
      <c r="R2825" s="42"/>
      <c r="S2825" s="43"/>
      <c r="T2825" s="44"/>
      <c r="U2825" s="44"/>
      <c r="V2825" s="44"/>
      <c r="W2825" s="45"/>
    </row>
    <row r="2826" spans="6:25" s="47" customFormat="1" ht="10.5" outlineLevel="3" x14ac:dyDescent="0.25">
      <c r="F2826" s="48"/>
      <c r="G2826" s="49"/>
      <c r="H2826" s="50" t="str">
        <f>IF(AND(H2825&lt;&gt;"Výkaz výměr:",I2825=""),"Výkaz výměr:","")</f>
        <v>Výkaz výměr:</v>
      </c>
      <c r="I2826" s="51" t="s">
        <v>931</v>
      </c>
      <c r="J2826" s="52"/>
      <c r="K2826" s="53"/>
      <c r="L2826" s="54"/>
      <c r="M2826" s="55"/>
      <c r="N2826" s="56"/>
      <c r="O2826" s="57"/>
      <c r="P2826" s="58"/>
      <c r="Q2826" s="56"/>
      <c r="R2826" s="56"/>
      <c r="S2826" s="56"/>
      <c r="T2826" s="59" t="s">
        <v>3</v>
      </c>
      <c r="U2826" s="56"/>
      <c r="V2826" s="56"/>
      <c r="W2826" s="60"/>
    </row>
    <row r="2827" spans="6:25" s="47" customFormat="1" ht="10.5" outlineLevel="3" x14ac:dyDescent="0.25">
      <c r="F2827" s="48"/>
      <c r="G2827" s="49"/>
      <c r="H2827" s="50" t="str">
        <f>IF(AND(H2826&lt;&gt;"Výkaz výměr:",I2826=""),"Výkaz výměr:","")</f>
        <v/>
      </c>
      <c r="I2827" s="51" t="s">
        <v>448</v>
      </c>
      <c r="J2827" s="52"/>
      <c r="K2827" s="53"/>
      <c r="L2827" s="54"/>
      <c r="M2827" s="55"/>
      <c r="N2827" s="56"/>
      <c r="O2827" s="57"/>
      <c r="P2827" s="58"/>
      <c r="Q2827" s="56"/>
      <c r="R2827" s="56"/>
      <c r="S2827" s="56"/>
      <c r="T2827" s="59" t="s">
        <v>3</v>
      </c>
      <c r="U2827" s="56"/>
      <c r="V2827" s="56"/>
      <c r="W2827" s="60"/>
    </row>
    <row r="2828" spans="6:25" s="47" customFormat="1" ht="10.5" outlineLevel="3" x14ac:dyDescent="0.25">
      <c r="F2828" s="48"/>
      <c r="G2828" s="49"/>
      <c r="H2828" s="50" t="str">
        <f>IF(AND(H2827&lt;&gt;"Výkaz výměr:",I2827=""),"Výkaz výměr:","")</f>
        <v/>
      </c>
      <c r="I2828" s="51" t="s">
        <v>599</v>
      </c>
      <c r="J2828" s="52"/>
      <c r="K2828" s="53"/>
      <c r="L2828" s="54"/>
      <c r="M2828" s="55">
        <v>63</v>
      </c>
      <c r="N2828" s="56"/>
      <c r="O2828" s="57"/>
      <c r="P2828" s="58"/>
      <c r="Q2828" s="56"/>
      <c r="R2828" s="56"/>
      <c r="S2828" s="56"/>
      <c r="T2828" s="59" t="s">
        <v>3</v>
      </c>
      <c r="U2828" s="56"/>
      <c r="V2828" s="56"/>
      <c r="W2828" s="60"/>
    </row>
    <row r="2829" spans="6:25" s="38" customFormat="1" ht="12" outlineLevel="2" x14ac:dyDescent="0.3">
      <c r="F2829" s="30">
        <v>431</v>
      </c>
      <c r="G2829" s="31" t="s">
        <v>0</v>
      </c>
      <c r="H2829" s="32" t="s">
        <v>325</v>
      </c>
      <c r="I2829" s="33" t="s">
        <v>1042</v>
      </c>
      <c r="J2829" s="31" t="s">
        <v>6</v>
      </c>
      <c r="K2829" s="34">
        <v>20.2</v>
      </c>
      <c r="L2829" s="35">
        <v>0</v>
      </c>
      <c r="M2829" s="34">
        <v>20.2</v>
      </c>
      <c r="N2829" s="36">
        <v>102</v>
      </c>
      <c r="O2829" s="37">
        <f>M2829*N2829</f>
        <v>2060.4</v>
      </c>
      <c r="P2829" s="37">
        <v>0</v>
      </c>
      <c r="Q2829" s="37">
        <f>M2829*P2829</f>
        <v>0</v>
      </c>
      <c r="R2829" s="37"/>
      <c r="S2829" s="37">
        <f>M2829*R2829</f>
        <v>0</v>
      </c>
      <c r="T2829" s="37">
        <v>21</v>
      </c>
      <c r="U2829" s="37">
        <f>O2829*T2829/100</f>
        <v>432.68400000000003</v>
      </c>
      <c r="V2829" s="37">
        <f>U2829+O2829</f>
        <v>2493.0840000000003</v>
      </c>
      <c r="W2829" s="37"/>
      <c r="X2829" s="37"/>
      <c r="Y2829" s="37">
        <v>1</v>
      </c>
    </row>
    <row r="2830" spans="6:25" s="38" customFormat="1" ht="12" outlineLevel="2" x14ac:dyDescent="0.3">
      <c r="F2830" s="39"/>
      <c r="G2830" s="40"/>
      <c r="H2830" s="191" t="s">
        <v>230</v>
      </c>
      <c r="I2830" s="203"/>
      <c r="J2830" s="203"/>
      <c r="K2830" s="203"/>
      <c r="L2830" s="203"/>
      <c r="M2830" s="203"/>
      <c r="N2830" s="203"/>
      <c r="O2830" s="203"/>
      <c r="P2830" s="42"/>
      <c r="Q2830" s="43"/>
      <c r="R2830" s="42"/>
      <c r="S2830" s="43"/>
      <c r="T2830" s="44"/>
      <c r="U2830" s="44"/>
      <c r="V2830" s="44"/>
      <c r="W2830" s="45"/>
    </row>
    <row r="2831" spans="6:25" s="38" customFormat="1" ht="6" customHeight="1" outlineLevel="2" x14ac:dyDescent="0.3">
      <c r="F2831" s="39"/>
      <c r="G2831" s="40"/>
      <c r="H2831" s="41"/>
      <c r="I2831" s="46"/>
      <c r="J2831" s="46"/>
      <c r="K2831" s="46"/>
      <c r="L2831" s="46"/>
      <c r="M2831" s="46"/>
      <c r="N2831" s="46"/>
      <c r="O2831" s="46"/>
      <c r="P2831" s="42"/>
      <c r="Q2831" s="43"/>
      <c r="R2831" s="42"/>
      <c r="S2831" s="43"/>
      <c r="T2831" s="44"/>
      <c r="U2831" s="44"/>
      <c r="V2831" s="44"/>
      <c r="W2831" s="45"/>
    </row>
    <row r="2832" spans="6:25" s="47" customFormat="1" ht="10.5" outlineLevel="3" x14ac:dyDescent="0.25">
      <c r="F2832" s="48"/>
      <c r="G2832" s="49"/>
      <c r="H2832" s="50" t="str">
        <f>IF(AND(H2831&lt;&gt;"Výkaz výměr:",I2831=""),"Výkaz výměr:","")</f>
        <v>Výkaz výměr:</v>
      </c>
      <c r="I2832" s="51" t="s">
        <v>942</v>
      </c>
      <c r="J2832" s="52"/>
      <c r="K2832" s="53"/>
      <c r="L2832" s="54"/>
      <c r="M2832" s="55"/>
      <c r="N2832" s="56"/>
      <c r="O2832" s="57"/>
      <c r="P2832" s="58"/>
      <c r="Q2832" s="56"/>
      <c r="R2832" s="56"/>
      <c r="S2832" s="56"/>
      <c r="T2832" s="59" t="s">
        <v>3</v>
      </c>
      <c r="U2832" s="56"/>
      <c r="V2832" s="56"/>
      <c r="W2832" s="60"/>
    </row>
    <row r="2833" spans="6:25" s="47" customFormat="1" ht="10.5" outlineLevel="3" x14ac:dyDescent="0.25">
      <c r="F2833" s="48"/>
      <c r="G2833" s="49"/>
      <c r="H2833" s="50" t="str">
        <f>IF(AND(H2832&lt;&gt;"Výkaz výměr:",I2832=""),"Výkaz výměr:","")</f>
        <v/>
      </c>
      <c r="I2833" s="51" t="s">
        <v>701</v>
      </c>
      <c r="J2833" s="52"/>
      <c r="K2833" s="53"/>
      <c r="L2833" s="54"/>
      <c r="M2833" s="55">
        <v>20.2</v>
      </c>
      <c r="N2833" s="56"/>
      <c r="O2833" s="57"/>
      <c r="P2833" s="58"/>
      <c r="Q2833" s="56"/>
      <c r="R2833" s="56"/>
      <c r="S2833" s="56"/>
      <c r="T2833" s="59" t="s">
        <v>3</v>
      </c>
      <c r="U2833" s="56"/>
      <c r="V2833" s="56"/>
      <c r="W2833" s="60"/>
    </row>
    <row r="2834" spans="6:25" s="38" customFormat="1" ht="12" outlineLevel="2" x14ac:dyDescent="0.3">
      <c r="F2834" s="30">
        <v>432</v>
      </c>
      <c r="G2834" s="31" t="s">
        <v>0</v>
      </c>
      <c r="H2834" s="32" t="s">
        <v>323</v>
      </c>
      <c r="I2834" s="33" t="s">
        <v>885</v>
      </c>
      <c r="J2834" s="31" t="s">
        <v>6</v>
      </c>
      <c r="K2834" s="34">
        <v>33.64</v>
      </c>
      <c r="L2834" s="35">
        <v>0</v>
      </c>
      <c r="M2834" s="34">
        <v>33.64</v>
      </c>
      <c r="N2834" s="36">
        <v>46.5</v>
      </c>
      <c r="O2834" s="37">
        <f>M2834*N2834</f>
        <v>1564.26</v>
      </c>
      <c r="P2834" s="37">
        <v>0</v>
      </c>
      <c r="Q2834" s="37">
        <f>M2834*P2834</f>
        <v>0</v>
      </c>
      <c r="R2834" s="37"/>
      <c r="S2834" s="37">
        <f>M2834*R2834</f>
        <v>0</v>
      </c>
      <c r="T2834" s="37">
        <v>21</v>
      </c>
      <c r="U2834" s="37">
        <f>O2834*T2834/100</f>
        <v>328.49459999999999</v>
      </c>
      <c r="V2834" s="37">
        <f>U2834+O2834</f>
        <v>1892.7546</v>
      </c>
      <c r="W2834" s="37"/>
      <c r="X2834" s="37"/>
      <c r="Y2834" s="37">
        <v>1</v>
      </c>
    </row>
    <row r="2835" spans="6:25" s="38" customFormat="1" ht="12" outlineLevel="2" x14ac:dyDescent="0.3">
      <c r="F2835" s="39"/>
      <c r="G2835" s="40"/>
      <c r="H2835" s="191" t="s">
        <v>230</v>
      </c>
      <c r="I2835" s="203"/>
      <c r="J2835" s="203"/>
      <c r="K2835" s="203"/>
      <c r="L2835" s="203"/>
      <c r="M2835" s="203"/>
      <c r="N2835" s="203"/>
      <c r="O2835" s="203"/>
      <c r="P2835" s="42"/>
      <c r="Q2835" s="43"/>
      <c r="R2835" s="42"/>
      <c r="S2835" s="43"/>
      <c r="T2835" s="44"/>
      <c r="U2835" s="44"/>
      <c r="V2835" s="44"/>
      <c r="W2835" s="45"/>
    </row>
    <row r="2836" spans="6:25" s="38" customFormat="1" ht="6" customHeight="1" outlineLevel="2" x14ac:dyDescent="0.3">
      <c r="F2836" s="39"/>
      <c r="G2836" s="40"/>
      <c r="H2836" s="41"/>
      <c r="I2836" s="46"/>
      <c r="J2836" s="46"/>
      <c r="K2836" s="46"/>
      <c r="L2836" s="46"/>
      <c r="M2836" s="46"/>
      <c r="N2836" s="46"/>
      <c r="O2836" s="46"/>
      <c r="P2836" s="42"/>
      <c r="Q2836" s="43"/>
      <c r="R2836" s="42"/>
      <c r="S2836" s="43"/>
      <c r="T2836" s="44"/>
      <c r="U2836" s="44"/>
      <c r="V2836" s="44"/>
      <c r="W2836" s="45"/>
    </row>
    <row r="2837" spans="6:25" s="47" customFormat="1" ht="10.5" outlineLevel="3" x14ac:dyDescent="0.25">
      <c r="F2837" s="48"/>
      <c r="G2837" s="49"/>
      <c r="H2837" s="50" t="str">
        <f>IF(AND(H2836&lt;&gt;"Výkaz výměr:",I2836=""),"Výkaz výměr:","")</f>
        <v>Výkaz výměr:</v>
      </c>
      <c r="I2837" s="51" t="s">
        <v>961</v>
      </c>
      <c r="J2837" s="52"/>
      <c r="K2837" s="53"/>
      <c r="L2837" s="54"/>
      <c r="M2837" s="55"/>
      <c r="N2837" s="56"/>
      <c r="O2837" s="57"/>
      <c r="P2837" s="58"/>
      <c r="Q2837" s="56"/>
      <c r="R2837" s="56"/>
      <c r="S2837" s="56"/>
      <c r="T2837" s="59" t="s">
        <v>3</v>
      </c>
      <c r="U2837" s="56"/>
      <c r="V2837" s="56"/>
      <c r="W2837" s="60"/>
    </row>
    <row r="2838" spans="6:25" s="47" customFormat="1" ht="10.5" outlineLevel="3" x14ac:dyDescent="0.25">
      <c r="F2838" s="48"/>
      <c r="G2838" s="49"/>
      <c r="H2838" s="50" t="str">
        <f>IF(AND(H2837&lt;&gt;"Výkaz výměr:",I2837=""),"Výkaz výměr:","")</f>
        <v/>
      </c>
      <c r="I2838" s="51" t="s">
        <v>1047</v>
      </c>
      <c r="J2838" s="52"/>
      <c r="K2838" s="53"/>
      <c r="L2838" s="54"/>
      <c r="M2838" s="55"/>
      <c r="N2838" s="56"/>
      <c r="O2838" s="57"/>
      <c r="P2838" s="58"/>
      <c r="Q2838" s="56"/>
      <c r="R2838" s="56"/>
      <c r="S2838" s="56"/>
      <c r="T2838" s="59" t="s">
        <v>3</v>
      </c>
      <c r="U2838" s="56"/>
      <c r="V2838" s="56"/>
      <c r="W2838" s="60"/>
    </row>
    <row r="2839" spans="6:25" s="47" customFormat="1" ht="10.5" outlineLevel="3" x14ac:dyDescent="0.25">
      <c r="F2839" s="48"/>
      <c r="G2839" s="49"/>
      <c r="H2839" s="50" t="str">
        <f>IF(AND(H2838&lt;&gt;"Výkaz výměr:",I2838=""),"Výkaz výměr:","")</f>
        <v/>
      </c>
      <c r="I2839" s="51" t="s">
        <v>978</v>
      </c>
      <c r="J2839" s="52"/>
      <c r="K2839" s="53"/>
      <c r="L2839" s="54"/>
      <c r="M2839" s="55"/>
      <c r="N2839" s="56"/>
      <c r="O2839" s="57"/>
      <c r="P2839" s="58"/>
      <c r="Q2839" s="56"/>
      <c r="R2839" s="56"/>
      <c r="S2839" s="56"/>
      <c r="T2839" s="59" t="s">
        <v>3</v>
      </c>
      <c r="U2839" s="56"/>
      <c r="V2839" s="56"/>
      <c r="W2839" s="60"/>
    </row>
    <row r="2840" spans="6:25" s="47" customFormat="1" ht="10.5" outlineLevel="3" x14ac:dyDescent="0.25">
      <c r="F2840" s="48"/>
      <c r="G2840" s="49"/>
      <c r="H2840" s="50" t="str">
        <f>IF(AND(H2839&lt;&gt;"Výkaz výměr:",I2839=""),"Výkaz výměr:","")</f>
        <v/>
      </c>
      <c r="I2840" s="51" t="s">
        <v>783</v>
      </c>
      <c r="J2840" s="52"/>
      <c r="K2840" s="53"/>
      <c r="L2840" s="54"/>
      <c r="M2840" s="55">
        <v>33.64</v>
      </c>
      <c r="N2840" s="56"/>
      <c r="O2840" s="57"/>
      <c r="P2840" s="58"/>
      <c r="Q2840" s="56"/>
      <c r="R2840" s="56"/>
      <c r="S2840" s="56"/>
      <c r="T2840" s="59" t="s">
        <v>3</v>
      </c>
      <c r="U2840" s="56"/>
      <c r="V2840" s="56"/>
      <c r="W2840" s="60"/>
    </row>
    <row r="2841" spans="6:25" s="38" customFormat="1" ht="12" outlineLevel="2" x14ac:dyDescent="0.3">
      <c r="F2841" s="30">
        <v>433</v>
      </c>
      <c r="G2841" s="31" t="s">
        <v>0</v>
      </c>
      <c r="H2841" s="32" t="s">
        <v>324</v>
      </c>
      <c r="I2841" s="33" t="s">
        <v>1051</v>
      </c>
      <c r="J2841" s="31" t="s">
        <v>6</v>
      </c>
      <c r="K2841" s="34">
        <v>302.76</v>
      </c>
      <c r="L2841" s="35">
        <v>0</v>
      </c>
      <c r="M2841" s="34">
        <v>302.76</v>
      </c>
      <c r="N2841" s="36">
        <v>5.2</v>
      </c>
      <c r="O2841" s="37">
        <f>M2841*N2841</f>
        <v>1574.3520000000001</v>
      </c>
      <c r="P2841" s="37">
        <v>0</v>
      </c>
      <c r="Q2841" s="37">
        <f>M2841*P2841</f>
        <v>0</v>
      </c>
      <c r="R2841" s="37"/>
      <c r="S2841" s="37">
        <f>M2841*R2841</f>
        <v>0</v>
      </c>
      <c r="T2841" s="37">
        <v>21</v>
      </c>
      <c r="U2841" s="37">
        <f>O2841*T2841/100</f>
        <v>330.61392000000001</v>
      </c>
      <c r="V2841" s="37">
        <f>U2841+O2841</f>
        <v>1904.9659200000001</v>
      </c>
      <c r="W2841" s="37"/>
      <c r="X2841" s="37"/>
      <c r="Y2841" s="37">
        <v>1</v>
      </c>
    </row>
    <row r="2842" spans="6:25" s="38" customFormat="1" ht="12" outlineLevel="2" x14ac:dyDescent="0.3">
      <c r="F2842" s="39"/>
      <c r="G2842" s="40"/>
      <c r="H2842" s="191" t="s">
        <v>230</v>
      </c>
      <c r="I2842" s="203"/>
      <c r="J2842" s="203"/>
      <c r="K2842" s="203"/>
      <c r="L2842" s="203"/>
      <c r="M2842" s="203"/>
      <c r="N2842" s="203"/>
      <c r="O2842" s="203"/>
      <c r="P2842" s="42"/>
      <c r="Q2842" s="43"/>
      <c r="R2842" s="42"/>
      <c r="S2842" s="43"/>
      <c r="T2842" s="44"/>
      <c r="U2842" s="44"/>
      <c r="V2842" s="44"/>
      <c r="W2842" s="45"/>
    </row>
    <row r="2843" spans="6:25" s="38" customFormat="1" ht="6" customHeight="1" outlineLevel="2" x14ac:dyDescent="0.3">
      <c r="F2843" s="39"/>
      <c r="G2843" s="40"/>
      <c r="H2843" s="41"/>
      <c r="I2843" s="46"/>
      <c r="J2843" s="46"/>
      <c r="K2843" s="46"/>
      <c r="L2843" s="46"/>
      <c r="M2843" s="46"/>
      <c r="N2843" s="46"/>
      <c r="O2843" s="46"/>
      <c r="P2843" s="42"/>
      <c r="Q2843" s="43"/>
      <c r="R2843" s="42"/>
      <c r="S2843" s="43"/>
      <c r="T2843" s="44"/>
      <c r="U2843" s="44"/>
      <c r="V2843" s="44"/>
      <c r="W2843" s="45"/>
    </row>
    <row r="2844" spans="6:25" s="47" customFormat="1" ht="10.5" outlineLevel="3" x14ac:dyDescent="0.25">
      <c r="F2844" s="48"/>
      <c r="G2844" s="49"/>
      <c r="H2844" s="50" t="str">
        <f>IF(AND(H2843&lt;&gt;"Výkaz výměr:",I2843=""),"Výkaz výměr:","")</f>
        <v>Výkaz výměr:</v>
      </c>
      <c r="I2844" s="51" t="s">
        <v>679</v>
      </c>
      <c r="J2844" s="52"/>
      <c r="K2844" s="53"/>
      <c r="L2844" s="54"/>
      <c r="M2844" s="55"/>
      <c r="N2844" s="56"/>
      <c r="O2844" s="57"/>
      <c r="P2844" s="58"/>
      <c r="Q2844" s="56"/>
      <c r="R2844" s="56"/>
      <c r="S2844" s="56"/>
      <c r="T2844" s="59" t="s">
        <v>3</v>
      </c>
      <c r="U2844" s="56"/>
      <c r="V2844" s="56"/>
      <c r="W2844" s="60"/>
    </row>
    <row r="2845" spans="6:25" s="47" customFormat="1" ht="10.5" outlineLevel="3" x14ac:dyDescent="0.25">
      <c r="F2845" s="48"/>
      <c r="G2845" s="49"/>
      <c r="H2845" s="50" t="str">
        <f>IF(AND(H2844&lt;&gt;"Výkaz výměr:",I2844=""),"Výkaz výměr:","")</f>
        <v/>
      </c>
      <c r="I2845" s="51" t="s">
        <v>1060</v>
      </c>
      <c r="J2845" s="52"/>
      <c r="K2845" s="53"/>
      <c r="L2845" s="54"/>
      <c r="M2845" s="55"/>
      <c r="N2845" s="56"/>
      <c r="O2845" s="57"/>
      <c r="P2845" s="58"/>
      <c r="Q2845" s="56"/>
      <c r="R2845" s="56"/>
      <c r="S2845" s="56"/>
      <c r="T2845" s="59" t="s">
        <v>3</v>
      </c>
      <c r="U2845" s="56"/>
      <c r="V2845" s="56"/>
      <c r="W2845" s="60"/>
    </row>
    <row r="2846" spans="6:25" s="47" customFormat="1" ht="10.5" outlineLevel="3" x14ac:dyDescent="0.25">
      <c r="F2846" s="48"/>
      <c r="G2846" s="49"/>
      <c r="H2846" s="50" t="str">
        <f>IF(AND(H2845&lt;&gt;"Výkaz výměr:",I2845=""),"Výkaz výměr:","")</f>
        <v/>
      </c>
      <c r="I2846" s="51" t="s">
        <v>1142</v>
      </c>
      <c r="J2846" s="52"/>
      <c r="K2846" s="53"/>
      <c r="L2846" s="54"/>
      <c r="M2846" s="55"/>
      <c r="N2846" s="56"/>
      <c r="O2846" s="57"/>
      <c r="P2846" s="58"/>
      <c r="Q2846" s="56"/>
      <c r="R2846" s="56"/>
      <c r="S2846" s="56"/>
      <c r="T2846" s="59" t="s">
        <v>3</v>
      </c>
      <c r="U2846" s="56"/>
      <c r="V2846" s="56"/>
      <c r="W2846" s="60"/>
    </row>
    <row r="2847" spans="6:25" s="47" customFormat="1" ht="10.5" outlineLevel="3" x14ac:dyDescent="0.25">
      <c r="F2847" s="48"/>
      <c r="G2847" s="49"/>
      <c r="H2847" s="50" t="str">
        <f>IF(AND(H2846&lt;&gt;"Výkaz výměr:",I2846=""),"Výkaz výměr:","")</f>
        <v/>
      </c>
      <c r="I2847" s="51" t="s">
        <v>1024</v>
      </c>
      <c r="J2847" s="52"/>
      <c r="K2847" s="53"/>
      <c r="L2847" s="54"/>
      <c r="M2847" s="55"/>
      <c r="N2847" s="56"/>
      <c r="O2847" s="57"/>
      <c r="P2847" s="58"/>
      <c r="Q2847" s="56"/>
      <c r="R2847" s="56"/>
      <c r="S2847" s="56"/>
      <c r="T2847" s="59" t="s">
        <v>3</v>
      </c>
      <c r="U2847" s="56"/>
      <c r="V2847" s="56"/>
      <c r="W2847" s="60"/>
    </row>
    <row r="2848" spans="6:25" s="47" customFormat="1" ht="10.5" outlineLevel="3" x14ac:dyDescent="0.25">
      <c r="F2848" s="48"/>
      <c r="G2848" s="49"/>
      <c r="H2848" s="50" t="str">
        <f>IF(AND(H2847&lt;&gt;"Výkaz výměr:",I2847=""),"Výkaz výměr:","")</f>
        <v/>
      </c>
      <c r="I2848" s="51" t="s">
        <v>855</v>
      </c>
      <c r="J2848" s="52"/>
      <c r="K2848" s="53"/>
      <c r="L2848" s="54"/>
      <c r="M2848" s="55">
        <v>302.76</v>
      </c>
      <c r="N2848" s="56"/>
      <c r="O2848" s="57"/>
      <c r="P2848" s="58"/>
      <c r="Q2848" s="56"/>
      <c r="R2848" s="56"/>
      <c r="S2848" s="56"/>
      <c r="T2848" s="59" t="s">
        <v>3</v>
      </c>
      <c r="U2848" s="56"/>
      <c r="V2848" s="56"/>
      <c r="W2848" s="60"/>
    </row>
    <row r="2849" spans="6:25" s="38" customFormat="1" ht="12" outlineLevel="2" x14ac:dyDescent="0.3">
      <c r="F2849" s="30">
        <v>434</v>
      </c>
      <c r="G2849" s="31" t="s">
        <v>0</v>
      </c>
      <c r="H2849" s="32" t="s">
        <v>328</v>
      </c>
      <c r="I2849" s="33" t="s">
        <v>934</v>
      </c>
      <c r="J2849" s="31" t="s">
        <v>6</v>
      </c>
      <c r="K2849" s="34">
        <v>6.34</v>
      </c>
      <c r="L2849" s="35">
        <v>0</v>
      </c>
      <c r="M2849" s="34">
        <v>6.34</v>
      </c>
      <c r="N2849" s="36">
        <v>260</v>
      </c>
      <c r="O2849" s="37">
        <f>M2849*N2849</f>
        <v>1648.3999999999999</v>
      </c>
      <c r="P2849" s="37">
        <v>0</v>
      </c>
      <c r="Q2849" s="37">
        <f>M2849*P2849</f>
        <v>0</v>
      </c>
      <c r="R2849" s="37"/>
      <c r="S2849" s="37">
        <f>M2849*R2849</f>
        <v>0</v>
      </c>
      <c r="T2849" s="37">
        <v>21</v>
      </c>
      <c r="U2849" s="37">
        <f>O2849*T2849/100</f>
        <v>346.16399999999993</v>
      </c>
      <c r="V2849" s="37">
        <f>U2849+O2849</f>
        <v>1994.5639999999999</v>
      </c>
      <c r="W2849" s="37" t="s">
        <v>1363</v>
      </c>
      <c r="X2849" s="37"/>
      <c r="Y2849" s="37">
        <v>1</v>
      </c>
    </row>
    <row r="2850" spans="6:25" s="38" customFormat="1" ht="12" outlineLevel="2" x14ac:dyDescent="0.3">
      <c r="F2850" s="39"/>
      <c r="G2850" s="40"/>
      <c r="H2850" s="191" t="s">
        <v>230</v>
      </c>
      <c r="I2850" s="203"/>
      <c r="J2850" s="203"/>
      <c r="K2850" s="203"/>
      <c r="L2850" s="203"/>
      <c r="M2850" s="203"/>
      <c r="N2850" s="203"/>
      <c r="O2850" s="203"/>
      <c r="P2850" s="42"/>
      <c r="Q2850" s="43"/>
      <c r="R2850" s="42"/>
      <c r="S2850" s="43"/>
      <c r="T2850" s="44"/>
      <c r="U2850" s="44"/>
      <c r="V2850" s="44"/>
      <c r="W2850" s="45"/>
    </row>
    <row r="2851" spans="6:25" s="38" customFormat="1" ht="6" customHeight="1" outlineLevel="2" x14ac:dyDescent="0.3">
      <c r="F2851" s="39"/>
      <c r="G2851" s="40"/>
      <c r="H2851" s="41"/>
      <c r="I2851" s="46"/>
      <c r="J2851" s="46"/>
      <c r="K2851" s="46"/>
      <c r="L2851" s="46"/>
      <c r="M2851" s="46"/>
      <c r="N2851" s="46"/>
      <c r="O2851" s="46"/>
      <c r="P2851" s="42"/>
      <c r="Q2851" s="43"/>
      <c r="R2851" s="42"/>
      <c r="S2851" s="43"/>
      <c r="T2851" s="44"/>
      <c r="U2851" s="44"/>
      <c r="V2851" s="44"/>
      <c r="W2851" s="45"/>
    </row>
    <row r="2852" spans="6:25" s="47" customFormat="1" ht="10.5" outlineLevel="3" x14ac:dyDescent="0.25">
      <c r="F2852" s="48"/>
      <c r="G2852" s="49"/>
      <c r="H2852" s="50" t="str">
        <f>IF(AND(H2851&lt;&gt;"Výkaz výměr:",I2851=""),"Výkaz výměr:","")</f>
        <v>Výkaz výměr:</v>
      </c>
      <c r="I2852" s="51" t="s">
        <v>444</v>
      </c>
      <c r="J2852" s="52"/>
      <c r="K2852" s="53"/>
      <c r="L2852" s="54"/>
      <c r="M2852" s="55"/>
      <c r="N2852" s="56"/>
      <c r="O2852" s="57"/>
      <c r="P2852" s="58"/>
      <c r="Q2852" s="56"/>
      <c r="R2852" s="56"/>
      <c r="S2852" s="56"/>
      <c r="T2852" s="59" t="s">
        <v>3</v>
      </c>
      <c r="U2852" s="56"/>
      <c r="V2852" s="56"/>
      <c r="W2852" s="60"/>
    </row>
    <row r="2853" spans="6:25" s="47" customFormat="1" ht="10.5" outlineLevel="3" x14ac:dyDescent="0.25">
      <c r="F2853" s="48"/>
      <c r="G2853" s="49"/>
      <c r="H2853" s="50" t="str">
        <f>IF(AND(H2852&lt;&gt;"Výkaz výměr:",I2852=""),"Výkaz výměr:","")</f>
        <v/>
      </c>
      <c r="I2853" s="51" t="s">
        <v>713</v>
      </c>
      <c r="J2853" s="52"/>
      <c r="K2853" s="53"/>
      <c r="L2853" s="54"/>
      <c r="M2853" s="55">
        <v>6.34</v>
      </c>
      <c r="N2853" s="56"/>
      <c r="O2853" s="57"/>
      <c r="P2853" s="58"/>
      <c r="Q2853" s="56"/>
      <c r="R2853" s="56"/>
      <c r="S2853" s="56"/>
      <c r="T2853" s="59" t="s">
        <v>3</v>
      </c>
      <c r="U2853" s="56"/>
      <c r="V2853" s="56"/>
      <c r="W2853" s="60"/>
    </row>
    <row r="2854" spans="6:25" s="38" customFormat="1" ht="12" outlineLevel="2" x14ac:dyDescent="0.3">
      <c r="F2854" s="30">
        <v>435</v>
      </c>
      <c r="G2854" s="31" t="s">
        <v>0</v>
      </c>
      <c r="H2854" s="32" t="s">
        <v>327</v>
      </c>
      <c r="I2854" s="33" t="s">
        <v>543</v>
      </c>
      <c r="J2854" s="31" t="s">
        <v>6</v>
      </c>
      <c r="K2854" s="34">
        <v>12.12</v>
      </c>
      <c r="L2854" s="35">
        <v>0</v>
      </c>
      <c r="M2854" s="34">
        <v>12.12</v>
      </c>
      <c r="N2854" s="36">
        <v>230</v>
      </c>
      <c r="O2854" s="37">
        <f>M2854*N2854</f>
        <v>2787.6</v>
      </c>
      <c r="P2854" s="37">
        <v>0</v>
      </c>
      <c r="Q2854" s="37">
        <f>M2854*P2854</f>
        <v>0</v>
      </c>
      <c r="R2854" s="37"/>
      <c r="S2854" s="37">
        <f>M2854*R2854</f>
        <v>0</v>
      </c>
      <c r="T2854" s="37">
        <v>21</v>
      </c>
      <c r="U2854" s="37">
        <f>O2854*T2854/100</f>
        <v>585.39599999999996</v>
      </c>
      <c r="V2854" s="37">
        <f>U2854+O2854</f>
        <v>3372.9960000000001</v>
      </c>
      <c r="W2854" s="37" t="s">
        <v>1362</v>
      </c>
      <c r="X2854" s="37"/>
      <c r="Y2854" s="37">
        <v>1</v>
      </c>
    </row>
    <row r="2855" spans="6:25" s="38" customFormat="1" ht="12" outlineLevel="2" x14ac:dyDescent="0.3">
      <c r="F2855" s="39"/>
      <c r="G2855" s="40"/>
      <c r="H2855" s="191" t="s">
        <v>230</v>
      </c>
      <c r="I2855" s="203"/>
      <c r="J2855" s="203"/>
      <c r="K2855" s="203"/>
      <c r="L2855" s="203"/>
      <c r="M2855" s="203"/>
      <c r="N2855" s="203"/>
      <c r="O2855" s="203"/>
      <c r="P2855" s="42"/>
      <c r="Q2855" s="43"/>
      <c r="R2855" s="42"/>
      <c r="S2855" s="43"/>
      <c r="T2855" s="44"/>
      <c r="U2855" s="44"/>
      <c r="V2855" s="44"/>
      <c r="W2855" s="45"/>
    </row>
    <row r="2856" spans="6:25" s="38" customFormat="1" ht="6" customHeight="1" outlineLevel="2" x14ac:dyDescent="0.3">
      <c r="F2856" s="39"/>
      <c r="G2856" s="40"/>
      <c r="H2856" s="41"/>
      <c r="I2856" s="46"/>
      <c r="J2856" s="46"/>
      <c r="K2856" s="46"/>
      <c r="L2856" s="46"/>
      <c r="M2856" s="46"/>
      <c r="N2856" s="46"/>
      <c r="O2856" s="46"/>
      <c r="P2856" s="42"/>
      <c r="Q2856" s="43"/>
      <c r="R2856" s="42"/>
      <c r="S2856" s="43"/>
      <c r="T2856" s="44"/>
      <c r="U2856" s="44"/>
      <c r="V2856" s="44"/>
      <c r="W2856" s="45"/>
    </row>
    <row r="2857" spans="6:25" s="47" customFormat="1" ht="10.5" outlineLevel="3" x14ac:dyDescent="0.25">
      <c r="F2857" s="48"/>
      <c r="G2857" s="49"/>
      <c r="H2857" s="50" t="str">
        <f>IF(AND(H2856&lt;&gt;"Výkaz výměr:",I2856=""),"Výkaz výměr:","")</f>
        <v>Výkaz výměr:</v>
      </c>
      <c r="I2857" s="51" t="s">
        <v>1027</v>
      </c>
      <c r="J2857" s="52"/>
      <c r="K2857" s="53"/>
      <c r="L2857" s="54"/>
      <c r="M2857" s="55"/>
      <c r="N2857" s="56"/>
      <c r="O2857" s="57"/>
      <c r="P2857" s="58"/>
      <c r="Q2857" s="56"/>
      <c r="R2857" s="56"/>
      <c r="S2857" s="56"/>
      <c r="T2857" s="59" t="s">
        <v>3</v>
      </c>
      <c r="U2857" s="56"/>
      <c r="V2857" s="56"/>
      <c r="W2857" s="60"/>
    </row>
    <row r="2858" spans="6:25" s="47" customFormat="1" ht="10.5" outlineLevel="3" x14ac:dyDescent="0.25">
      <c r="F2858" s="48"/>
      <c r="G2858" s="49"/>
      <c r="H2858" s="50" t="str">
        <f>IF(AND(H2857&lt;&gt;"Výkaz výměr:",I2857=""),"Výkaz výměr:","")</f>
        <v/>
      </c>
      <c r="I2858" s="51" t="s">
        <v>749</v>
      </c>
      <c r="J2858" s="52"/>
      <c r="K2858" s="53"/>
      <c r="L2858" s="54"/>
      <c r="M2858" s="55">
        <v>12.12</v>
      </c>
      <c r="N2858" s="56"/>
      <c r="O2858" s="57"/>
      <c r="P2858" s="58"/>
      <c r="Q2858" s="56"/>
      <c r="R2858" s="56"/>
      <c r="S2858" s="56"/>
      <c r="T2858" s="59" t="s">
        <v>3</v>
      </c>
      <c r="U2858" s="56"/>
      <c r="V2858" s="56"/>
      <c r="W2858" s="60"/>
    </row>
    <row r="2859" spans="6:25" s="38" customFormat="1" ht="12" outlineLevel="2" x14ac:dyDescent="0.3">
      <c r="F2859" s="30">
        <v>436</v>
      </c>
      <c r="G2859" s="31" t="s">
        <v>0</v>
      </c>
      <c r="H2859" s="32" t="s">
        <v>158</v>
      </c>
      <c r="I2859" s="33" t="s">
        <v>738</v>
      </c>
      <c r="J2859" s="31" t="s">
        <v>16</v>
      </c>
      <c r="K2859" s="34">
        <v>1</v>
      </c>
      <c r="L2859" s="35">
        <v>0</v>
      </c>
      <c r="M2859" s="34">
        <v>1</v>
      </c>
      <c r="N2859" s="36">
        <v>582</v>
      </c>
      <c r="O2859" s="37">
        <f>M2859*N2859</f>
        <v>582</v>
      </c>
      <c r="P2859" s="37">
        <v>0</v>
      </c>
      <c r="Q2859" s="37">
        <f>M2859*P2859</f>
        <v>0</v>
      </c>
      <c r="R2859" s="37"/>
      <c r="S2859" s="37">
        <f>M2859*R2859</f>
        <v>0</v>
      </c>
      <c r="T2859" s="37">
        <v>21</v>
      </c>
      <c r="U2859" s="37">
        <f>O2859*T2859/100</f>
        <v>122.22</v>
      </c>
      <c r="V2859" s="37">
        <f>U2859+O2859</f>
        <v>704.22</v>
      </c>
      <c r="W2859" s="37"/>
      <c r="X2859" s="37"/>
      <c r="Y2859" s="37">
        <v>1</v>
      </c>
    </row>
    <row r="2860" spans="6:25" s="38" customFormat="1" ht="12" outlineLevel="2" x14ac:dyDescent="0.3">
      <c r="F2860" s="39"/>
      <c r="G2860" s="40"/>
      <c r="H2860" s="191" t="s">
        <v>230</v>
      </c>
      <c r="I2860" s="203"/>
      <c r="J2860" s="203"/>
      <c r="K2860" s="203"/>
      <c r="L2860" s="203"/>
      <c r="M2860" s="203"/>
      <c r="N2860" s="203"/>
      <c r="O2860" s="203"/>
      <c r="P2860" s="42"/>
      <c r="Q2860" s="43"/>
      <c r="R2860" s="42"/>
      <c r="S2860" s="43"/>
      <c r="T2860" s="44"/>
      <c r="U2860" s="44"/>
      <c r="V2860" s="44"/>
      <c r="W2860" s="45"/>
    </row>
    <row r="2861" spans="6:25" s="38" customFormat="1" ht="6" customHeight="1" outlineLevel="2" x14ac:dyDescent="0.3">
      <c r="F2861" s="39"/>
      <c r="G2861" s="40"/>
      <c r="H2861" s="41"/>
      <c r="I2861" s="46"/>
      <c r="J2861" s="46"/>
      <c r="K2861" s="46"/>
      <c r="L2861" s="46"/>
      <c r="M2861" s="46"/>
      <c r="N2861" s="46"/>
      <c r="O2861" s="46"/>
      <c r="P2861" s="42"/>
      <c r="Q2861" s="43"/>
      <c r="R2861" s="42"/>
      <c r="S2861" s="43"/>
      <c r="T2861" s="44"/>
      <c r="U2861" s="44"/>
      <c r="V2861" s="44"/>
      <c r="W2861" s="45"/>
    </row>
    <row r="2862" spans="6:25" s="47" customFormat="1" ht="10.5" outlineLevel="3" x14ac:dyDescent="0.25">
      <c r="F2862" s="48"/>
      <c r="G2862" s="49"/>
      <c r="H2862" s="50" t="str">
        <f>IF(AND(H2861&lt;&gt;"Výkaz výměr:",I2861=""),"Výkaz výměr:","")</f>
        <v>Výkaz výměr:</v>
      </c>
      <c r="I2862" s="51" t="s">
        <v>35</v>
      </c>
      <c r="J2862" s="52"/>
      <c r="K2862" s="53"/>
      <c r="L2862" s="54"/>
      <c r="M2862" s="55"/>
      <c r="N2862" s="56"/>
      <c r="O2862" s="57"/>
      <c r="P2862" s="58"/>
      <c r="Q2862" s="56"/>
      <c r="R2862" s="56"/>
      <c r="S2862" s="56"/>
      <c r="T2862" s="59" t="s">
        <v>3</v>
      </c>
      <c r="U2862" s="56"/>
      <c r="V2862" s="56"/>
      <c r="W2862" s="60"/>
    </row>
    <row r="2863" spans="6:25" s="47" customFormat="1" ht="10.5" outlineLevel="3" x14ac:dyDescent="0.25">
      <c r="F2863" s="48"/>
      <c r="G2863" s="49"/>
      <c r="H2863" s="50" t="str">
        <f>IF(AND(H2862&lt;&gt;"Výkaz výměr:",I2862=""),"Výkaz výměr:","")</f>
        <v/>
      </c>
      <c r="I2863" s="51" t="s">
        <v>556</v>
      </c>
      <c r="J2863" s="52"/>
      <c r="K2863" s="53"/>
      <c r="L2863" s="54"/>
      <c r="M2863" s="55">
        <v>1</v>
      </c>
      <c r="N2863" s="56"/>
      <c r="O2863" s="57"/>
      <c r="P2863" s="58"/>
      <c r="Q2863" s="56"/>
      <c r="R2863" s="56"/>
      <c r="S2863" s="56"/>
      <c r="T2863" s="59" t="s">
        <v>3</v>
      </c>
      <c r="U2863" s="56"/>
      <c r="V2863" s="56"/>
      <c r="W2863" s="60"/>
    </row>
    <row r="2864" spans="6:25" s="38" customFormat="1" ht="12" outlineLevel="2" x14ac:dyDescent="0.3">
      <c r="F2864" s="30">
        <v>437</v>
      </c>
      <c r="G2864" s="31" t="s">
        <v>0</v>
      </c>
      <c r="H2864" s="32" t="s">
        <v>114</v>
      </c>
      <c r="I2864" s="33" t="s">
        <v>1018</v>
      </c>
      <c r="J2864" s="31" t="s">
        <v>13</v>
      </c>
      <c r="K2864" s="34">
        <v>9.1999999999999998E-2</v>
      </c>
      <c r="L2864" s="35">
        <v>0</v>
      </c>
      <c r="M2864" s="34">
        <v>9.1999999999999998E-2</v>
      </c>
      <c r="N2864" s="36">
        <v>465</v>
      </c>
      <c r="O2864" s="37">
        <f>M2864*N2864</f>
        <v>42.78</v>
      </c>
      <c r="P2864" s="37">
        <v>0.17399999999999999</v>
      </c>
      <c r="Q2864" s="37">
        <f>M2864*P2864</f>
        <v>1.6007999999999998E-2</v>
      </c>
      <c r="R2864" s="37"/>
      <c r="S2864" s="37">
        <f>M2864*R2864</f>
        <v>0</v>
      </c>
      <c r="T2864" s="37">
        <v>21</v>
      </c>
      <c r="U2864" s="37">
        <f>O2864*T2864/100</f>
        <v>8.9838000000000005</v>
      </c>
      <c r="V2864" s="37">
        <f>U2864+O2864</f>
        <v>51.763800000000003</v>
      </c>
      <c r="W2864" s="37"/>
      <c r="X2864" s="37"/>
      <c r="Y2864" s="37">
        <v>1</v>
      </c>
    </row>
    <row r="2865" spans="6:25" s="38" customFormat="1" ht="12" outlineLevel="2" x14ac:dyDescent="0.3">
      <c r="F2865" s="39"/>
      <c r="G2865" s="40"/>
      <c r="H2865" s="191" t="s">
        <v>230</v>
      </c>
      <c r="I2865" s="203"/>
      <c r="J2865" s="203"/>
      <c r="K2865" s="203"/>
      <c r="L2865" s="203"/>
      <c r="M2865" s="203"/>
      <c r="N2865" s="203"/>
      <c r="O2865" s="203"/>
      <c r="P2865" s="42"/>
      <c r="Q2865" s="43"/>
      <c r="R2865" s="42"/>
      <c r="S2865" s="43"/>
      <c r="T2865" s="44"/>
      <c r="U2865" s="44"/>
      <c r="V2865" s="44"/>
      <c r="W2865" s="45"/>
    </row>
    <row r="2866" spans="6:25" s="38" customFormat="1" ht="6" customHeight="1" outlineLevel="2" x14ac:dyDescent="0.3">
      <c r="F2866" s="39"/>
      <c r="G2866" s="40"/>
      <c r="H2866" s="41"/>
      <c r="I2866" s="46"/>
      <c r="J2866" s="46"/>
      <c r="K2866" s="46"/>
      <c r="L2866" s="46"/>
      <c r="M2866" s="46"/>
      <c r="N2866" s="46"/>
      <c r="O2866" s="46"/>
      <c r="P2866" s="42"/>
      <c r="Q2866" s="43"/>
      <c r="R2866" s="42"/>
      <c r="S2866" s="43"/>
      <c r="T2866" s="44"/>
      <c r="U2866" s="44"/>
      <c r="V2866" s="44"/>
      <c r="W2866" s="45"/>
    </row>
    <row r="2867" spans="6:25" s="47" customFormat="1" ht="10.5" outlineLevel="3" x14ac:dyDescent="0.25">
      <c r="F2867" s="48"/>
      <c r="G2867" s="49"/>
      <c r="H2867" s="50" t="str">
        <f>IF(AND(H2866&lt;&gt;"Výkaz výměr:",I2866=""),"Výkaz výměr:","")</f>
        <v>Výkaz výměr:</v>
      </c>
      <c r="I2867" s="51" t="s">
        <v>742</v>
      </c>
      <c r="J2867" s="52"/>
      <c r="K2867" s="53"/>
      <c r="L2867" s="54"/>
      <c r="M2867" s="55"/>
      <c r="N2867" s="56"/>
      <c r="O2867" s="57"/>
      <c r="P2867" s="58"/>
      <c r="Q2867" s="56"/>
      <c r="R2867" s="56"/>
      <c r="S2867" s="56"/>
      <c r="T2867" s="59" t="s">
        <v>3</v>
      </c>
      <c r="U2867" s="56"/>
      <c r="V2867" s="56"/>
      <c r="W2867" s="60"/>
    </row>
    <row r="2868" spans="6:25" s="47" customFormat="1" ht="10.5" outlineLevel="3" x14ac:dyDescent="0.25">
      <c r="F2868" s="48"/>
      <c r="G2868" s="49"/>
      <c r="H2868" s="50" t="str">
        <f>IF(AND(H2867&lt;&gt;"Výkaz výměr:",I2867=""),"Výkaz výměr:","")</f>
        <v/>
      </c>
      <c r="I2868" s="51" t="s">
        <v>744</v>
      </c>
      <c r="J2868" s="52"/>
      <c r="K2868" s="53"/>
      <c r="L2868" s="54"/>
      <c r="M2868" s="55">
        <v>9.1999999999999998E-2</v>
      </c>
      <c r="N2868" s="56"/>
      <c r="O2868" s="57"/>
      <c r="P2868" s="58"/>
      <c r="Q2868" s="56"/>
      <c r="R2868" s="56"/>
      <c r="S2868" s="56"/>
      <c r="T2868" s="59" t="s">
        <v>3</v>
      </c>
      <c r="U2868" s="56"/>
      <c r="V2868" s="56"/>
      <c r="W2868" s="60"/>
    </row>
    <row r="2869" spans="6:25" s="38" customFormat="1" ht="12" outlineLevel="2" x14ac:dyDescent="0.3">
      <c r="F2869" s="30">
        <v>438</v>
      </c>
      <c r="G2869" s="31" t="s">
        <v>0</v>
      </c>
      <c r="H2869" s="32" t="s">
        <v>386</v>
      </c>
      <c r="I2869" s="33" t="s">
        <v>525</v>
      </c>
      <c r="J2869" s="31" t="s">
        <v>6</v>
      </c>
      <c r="K2869" s="34">
        <v>15.18</v>
      </c>
      <c r="L2869" s="35">
        <v>0</v>
      </c>
      <c r="M2869" s="34">
        <v>15.18</v>
      </c>
      <c r="N2869" s="36">
        <v>240</v>
      </c>
      <c r="O2869" s="37">
        <f>M2869*N2869</f>
        <v>3643.2</v>
      </c>
      <c r="P2869" s="37">
        <v>0</v>
      </c>
      <c r="Q2869" s="37">
        <f>M2869*P2869</f>
        <v>0</v>
      </c>
      <c r="R2869" s="37"/>
      <c r="S2869" s="37">
        <f>M2869*R2869</f>
        <v>0</v>
      </c>
      <c r="T2869" s="37">
        <v>21</v>
      </c>
      <c r="U2869" s="37">
        <f>O2869*T2869/100</f>
        <v>765.072</v>
      </c>
      <c r="V2869" s="37">
        <f>U2869+O2869</f>
        <v>4408.2719999999999</v>
      </c>
      <c r="W2869" s="37" t="s">
        <v>1389</v>
      </c>
      <c r="X2869" s="37"/>
      <c r="Y2869" s="37">
        <v>1</v>
      </c>
    </row>
    <row r="2870" spans="6:25" s="38" customFormat="1" ht="12" outlineLevel="2" x14ac:dyDescent="0.3">
      <c r="F2870" s="39"/>
      <c r="G2870" s="40"/>
      <c r="H2870" s="191" t="s">
        <v>230</v>
      </c>
      <c r="I2870" s="203"/>
      <c r="J2870" s="203"/>
      <c r="K2870" s="203"/>
      <c r="L2870" s="203"/>
      <c r="M2870" s="203"/>
      <c r="N2870" s="203"/>
      <c r="O2870" s="203"/>
      <c r="P2870" s="42"/>
      <c r="Q2870" s="43"/>
      <c r="R2870" s="42"/>
      <c r="S2870" s="43"/>
      <c r="T2870" s="44"/>
      <c r="U2870" s="44"/>
      <c r="V2870" s="44"/>
      <c r="W2870" s="45"/>
    </row>
    <row r="2871" spans="6:25" s="38" customFormat="1" ht="6" customHeight="1" outlineLevel="2" x14ac:dyDescent="0.3">
      <c r="F2871" s="39"/>
      <c r="G2871" s="40"/>
      <c r="H2871" s="41"/>
      <c r="I2871" s="46"/>
      <c r="J2871" s="46"/>
      <c r="K2871" s="46"/>
      <c r="L2871" s="46"/>
      <c r="M2871" s="46"/>
      <c r="N2871" s="46"/>
      <c r="O2871" s="46"/>
      <c r="P2871" s="42"/>
      <c r="Q2871" s="43"/>
      <c r="R2871" s="42"/>
      <c r="S2871" s="43"/>
      <c r="T2871" s="44"/>
      <c r="U2871" s="44"/>
      <c r="V2871" s="44"/>
      <c r="W2871" s="45"/>
    </row>
    <row r="2872" spans="6:25" s="47" customFormat="1" ht="10.5" outlineLevel="3" x14ac:dyDescent="0.25">
      <c r="F2872" s="48"/>
      <c r="G2872" s="49"/>
      <c r="H2872" s="50" t="str">
        <f>IF(AND(H2871&lt;&gt;"Výkaz výměr:",I2871=""),"Výkaz výměr:","")</f>
        <v>Výkaz výměr:</v>
      </c>
      <c r="I2872" s="51" t="s">
        <v>528</v>
      </c>
      <c r="J2872" s="52"/>
      <c r="K2872" s="53"/>
      <c r="L2872" s="54"/>
      <c r="M2872" s="55"/>
      <c r="N2872" s="56"/>
      <c r="O2872" s="57"/>
      <c r="P2872" s="58"/>
      <c r="Q2872" s="56"/>
      <c r="R2872" s="56"/>
      <c r="S2872" s="56"/>
      <c r="T2872" s="59" t="s">
        <v>3</v>
      </c>
      <c r="U2872" s="56"/>
      <c r="V2872" s="56"/>
      <c r="W2872" s="60"/>
    </row>
    <row r="2873" spans="6:25" s="47" customFormat="1" ht="10.5" outlineLevel="3" x14ac:dyDescent="0.25">
      <c r="F2873" s="48"/>
      <c r="G2873" s="49"/>
      <c r="H2873" s="50" t="str">
        <f>IF(AND(H2872&lt;&gt;"Výkaz výměr:",I2872=""),"Výkaz výměr:","")</f>
        <v/>
      </c>
      <c r="I2873" s="51" t="s">
        <v>756</v>
      </c>
      <c r="J2873" s="52"/>
      <c r="K2873" s="53"/>
      <c r="L2873" s="54"/>
      <c r="M2873" s="55">
        <v>15.18</v>
      </c>
      <c r="N2873" s="56"/>
      <c r="O2873" s="57"/>
      <c r="P2873" s="58"/>
      <c r="Q2873" s="56"/>
      <c r="R2873" s="56"/>
      <c r="S2873" s="56"/>
      <c r="T2873" s="59" t="s">
        <v>3</v>
      </c>
      <c r="U2873" s="56"/>
      <c r="V2873" s="56"/>
      <c r="W2873" s="60"/>
    </row>
    <row r="2874" spans="6:25" s="38" customFormat="1" ht="12" outlineLevel="2" x14ac:dyDescent="0.3">
      <c r="F2874" s="30">
        <v>439</v>
      </c>
      <c r="G2874" s="31" t="s">
        <v>0</v>
      </c>
      <c r="H2874" s="32" t="s">
        <v>108</v>
      </c>
      <c r="I2874" s="33" t="s">
        <v>1208</v>
      </c>
      <c r="J2874" s="31" t="s">
        <v>16</v>
      </c>
      <c r="K2874" s="34">
        <v>1</v>
      </c>
      <c r="L2874" s="35">
        <v>0</v>
      </c>
      <c r="M2874" s="34">
        <v>1</v>
      </c>
      <c r="N2874" s="36">
        <v>2094</v>
      </c>
      <c r="O2874" s="37">
        <f>M2874*N2874</f>
        <v>2094</v>
      </c>
      <c r="P2874" s="37">
        <v>0.24399999999999999</v>
      </c>
      <c r="Q2874" s="37">
        <f>M2874*P2874</f>
        <v>0.24399999999999999</v>
      </c>
      <c r="R2874" s="37"/>
      <c r="S2874" s="37">
        <f>M2874*R2874</f>
        <v>0</v>
      </c>
      <c r="T2874" s="37">
        <v>21</v>
      </c>
      <c r="U2874" s="37">
        <f>O2874*T2874/100</f>
        <v>439.74</v>
      </c>
      <c r="V2874" s="37">
        <f>U2874+O2874</f>
        <v>2533.7399999999998</v>
      </c>
      <c r="W2874" s="37" t="s">
        <v>1395</v>
      </c>
      <c r="X2874" s="37"/>
      <c r="Y2874" s="37">
        <v>1</v>
      </c>
    </row>
    <row r="2875" spans="6:25" s="38" customFormat="1" ht="12" outlineLevel="2" x14ac:dyDescent="0.3">
      <c r="F2875" s="39"/>
      <c r="G2875" s="40"/>
      <c r="H2875" s="191" t="s">
        <v>230</v>
      </c>
      <c r="I2875" s="203"/>
      <c r="J2875" s="203"/>
      <c r="K2875" s="203"/>
      <c r="L2875" s="203"/>
      <c r="M2875" s="203"/>
      <c r="N2875" s="203"/>
      <c r="O2875" s="203"/>
      <c r="P2875" s="42"/>
      <c r="Q2875" s="43"/>
      <c r="R2875" s="42"/>
      <c r="S2875" s="43"/>
      <c r="T2875" s="44"/>
      <c r="U2875" s="44"/>
      <c r="V2875" s="44"/>
      <c r="W2875" s="45"/>
    </row>
    <row r="2876" spans="6:25" s="38" customFormat="1" ht="6" customHeight="1" outlineLevel="2" x14ac:dyDescent="0.3">
      <c r="F2876" s="39"/>
      <c r="G2876" s="40"/>
      <c r="H2876" s="41"/>
      <c r="I2876" s="46"/>
      <c r="J2876" s="46"/>
      <c r="K2876" s="46"/>
      <c r="L2876" s="46"/>
      <c r="M2876" s="46"/>
      <c r="N2876" s="46"/>
      <c r="O2876" s="46"/>
      <c r="P2876" s="42"/>
      <c r="Q2876" s="43"/>
      <c r="R2876" s="42"/>
      <c r="S2876" s="43"/>
      <c r="T2876" s="44"/>
      <c r="U2876" s="44"/>
      <c r="V2876" s="44"/>
      <c r="W2876" s="45"/>
    </row>
    <row r="2877" spans="6:25" s="47" customFormat="1" ht="10.5" outlineLevel="3" x14ac:dyDescent="0.25">
      <c r="F2877" s="48"/>
      <c r="G2877" s="49"/>
      <c r="H2877" s="50" t="str">
        <f>IF(AND(H2876&lt;&gt;"Výkaz výměr:",I2876=""),"Výkaz výměr:","")</f>
        <v>Výkaz výměr:</v>
      </c>
      <c r="I2877" s="51" t="s">
        <v>410</v>
      </c>
      <c r="J2877" s="52"/>
      <c r="K2877" s="53"/>
      <c r="L2877" s="54"/>
      <c r="M2877" s="55"/>
      <c r="N2877" s="56"/>
      <c r="O2877" s="57"/>
      <c r="P2877" s="58"/>
      <c r="Q2877" s="56"/>
      <c r="R2877" s="56"/>
      <c r="S2877" s="56"/>
      <c r="T2877" s="59" t="s">
        <v>3</v>
      </c>
      <c r="U2877" s="56"/>
      <c r="V2877" s="56"/>
      <c r="W2877" s="60"/>
    </row>
    <row r="2878" spans="6:25" s="47" customFormat="1" ht="10.5" outlineLevel="3" x14ac:dyDescent="0.25">
      <c r="F2878" s="48"/>
      <c r="G2878" s="49"/>
      <c r="H2878" s="50" t="str">
        <f>IF(AND(H2877&lt;&gt;"Výkaz výměr:",I2877=""),"Výkaz výměr:","")</f>
        <v/>
      </c>
      <c r="I2878" s="51" t="s">
        <v>556</v>
      </c>
      <c r="J2878" s="52"/>
      <c r="K2878" s="53"/>
      <c r="L2878" s="54"/>
      <c r="M2878" s="55">
        <v>1</v>
      </c>
      <c r="N2878" s="56"/>
      <c r="O2878" s="57"/>
      <c r="P2878" s="58"/>
      <c r="Q2878" s="56"/>
      <c r="R2878" s="56"/>
      <c r="S2878" s="56"/>
      <c r="T2878" s="59" t="s">
        <v>3</v>
      </c>
      <c r="U2878" s="56"/>
      <c r="V2878" s="56"/>
      <c r="W2878" s="60"/>
    </row>
    <row r="2879" spans="6:25" s="38" customFormat="1" ht="12" outlineLevel="2" x14ac:dyDescent="0.3">
      <c r="F2879" s="30">
        <v>440</v>
      </c>
      <c r="G2879" s="31" t="s">
        <v>0</v>
      </c>
      <c r="H2879" s="32" t="s">
        <v>105</v>
      </c>
      <c r="I2879" s="33" t="s">
        <v>1232</v>
      </c>
      <c r="J2879" s="31" t="s">
        <v>16</v>
      </c>
      <c r="K2879" s="34">
        <v>1</v>
      </c>
      <c r="L2879" s="35">
        <v>0</v>
      </c>
      <c r="M2879" s="34">
        <v>1</v>
      </c>
      <c r="N2879" s="36">
        <v>2137</v>
      </c>
      <c r="O2879" s="37">
        <f>M2879*N2879</f>
        <v>2137</v>
      </c>
      <c r="P2879" s="37">
        <v>0.16400000000000001</v>
      </c>
      <c r="Q2879" s="37">
        <f>M2879*P2879</f>
        <v>0.16400000000000001</v>
      </c>
      <c r="R2879" s="37"/>
      <c r="S2879" s="37">
        <f>M2879*R2879</f>
        <v>0</v>
      </c>
      <c r="T2879" s="37">
        <v>21</v>
      </c>
      <c r="U2879" s="37">
        <f>O2879*T2879/100</f>
        <v>448.77</v>
      </c>
      <c r="V2879" s="37">
        <f>U2879+O2879</f>
        <v>2585.77</v>
      </c>
      <c r="W2879" s="37" t="s">
        <v>1397</v>
      </c>
      <c r="X2879" s="37"/>
      <c r="Y2879" s="37">
        <v>1</v>
      </c>
    </row>
    <row r="2880" spans="6:25" s="38" customFormat="1" ht="12" outlineLevel="2" x14ac:dyDescent="0.3">
      <c r="F2880" s="39"/>
      <c r="G2880" s="40"/>
      <c r="H2880" s="191" t="s">
        <v>230</v>
      </c>
      <c r="I2880" s="203"/>
      <c r="J2880" s="203"/>
      <c r="K2880" s="203"/>
      <c r="L2880" s="203"/>
      <c r="M2880" s="203"/>
      <c r="N2880" s="203"/>
      <c r="O2880" s="203"/>
      <c r="P2880" s="42"/>
      <c r="Q2880" s="43"/>
      <c r="R2880" s="42"/>
      <c r="S2880" s="43"/>
      <c r="T2880" s="44"/>
      <c r="U2880" s="44"/>
      <c r="V2880" s="44"/>
      <c r="W2880" s="45"/>
    </row>
    <row r="2881" spans="6:25" s="38" customFormat="1" ht="6" customHeight="1" outlineLevel="2" x14ac:dyDescent="0.3">
      <c r="F2881" s="39"/>
      <c r="G2881" s="40"/>
      <c r="H2881" s="41"/>
      <c r="I2881" s="46"/>
      <c r="J2881" s="46"/>
      <c r="K2881" s="46"/>
      <c r="L2881" s="46"/>
      <c r="M2881" s="46"/>
      <c r="N2881" s="46"/>
      <c r="O2881" s="46"/>
      <c r="P2881" s="42"/>
      <c r="Q2881" s="43"/>
      <c r="R2881" s="42"/>
      <c r="S2881" s="43"/>
      <c r="T2881" s="44"/>
      <c r="U2881" s="44"/>
      <c r="V2881" s="44"/>
      <c r="W2881" s="45"/>
    </row>
    <row r="2882" spans="6:25" s="47" customFormat="1" ht="10.5" outlineLevel="3" x14ac:dyDescent="0.25">
      <c r="F2882" s="48"/>
      <c r="G2882" s="49"/>
      <c r="H2882" s="50" t="str">
        <f>IF(AND(H2881&lt;&gt;"Výkaz výměr:",I2881=""),"Výkaz výměr:","")</f>
        <v>Výkaz výměr:</v>
      </c>
      <c r="I2882" s="51" t="s">
        <v>671</v>
      </c>
      <c r="J2882" s="52"/>
      <c r="K2882" s="53"/>
      <c r="L2882" s="54"/>
      <c r="M2882" s="55"/>
      <c r="N2882" s="56"/>
      <c r="O2882" s="57"/>
      <c r="P2882" s="58"/>
      <c r="Q2882" s="56"/>
      <c r="R2882" s="56"/>
      <c r="S2882" s="56"/>
      <c r="T2882" s="59" t="s">
        <v>3</v>
      </c>
      <c r="U2882" s="56"/>
      <c r="V2882" s="56"/>
      <c r="W2882" s="60"/>
    </row>
    <row r="2883" spans="6:25" s="47" customFormat="1" ht="10.5" outlineLevel="3" x14ac:dyDescent="0.25">
      <c r="F2883" s="48"/>
      <c r="G2883" s="49"/>
      <c r="H2883" s="50" t="str">
        <f>IF(AND(H2882&lt;&gt;"Výkaz výměr:",I2882=""),"Výkaz výměr:","")</f>
        <v/>
      </c>
      <c r="I2883" s="51" t="s">
        <v>556</v>
      </c>
      <c r="J2883" s="52"/>
      <c r="K2883" s="53"/>
      <c r="L2883" s="54"/>
      <c r="M2883" s="55">
        <v>1</v>
      </c>
      <c r="N2883" s="56"/>
      <c r="O2883" s="57"/>
      <c r="P2883" s="58"/>
      <c r="Q2883" s="56"/>
      <c r="R2883" s="56"/>
      <c r="S2883" s="56"/>
      <c r="T2883" s="59" t="s">
        <v>3</v>
      </c>
      <c r="U2883" s="56"/>
      <c r="V2883" s="56"/>
      <c r="W2883" s="60"/>
    </row>
    <row r="2884" spans="6:25" s="38" customFormat="1" ht="12" outlineLevel="2" x14ac:dyDescent="0.3">
      <c r="F2884" s="30">
        <v>441</v>
      </c>
      <c r="G2884" s="31" t="s">
        <v>0</v>
      </c>
      <c r="H2884" s="32" t="s">
        <v>106</v>
      </c>
      <c r="I2884" s="33" t="s">
        <v>1218</v>
      </c>
      <c r="J2884" s="31" t="s">
        <v>16</v>
      </c>
      <c r="K2884" s="34">
        <v>1</v>
      </c>
      <c r="L2884" s="35">
        <v>0</v>
      </c>
      <c r="M2884" s="34">
        <v>1</v>
      </c>
      <c r="N2884" s="36">
        <v>2137</v>
      </c>
      <c r="O2884" s="37">
        <f>M2884*N2884</f>
        <v>2137</v>
      </c>
      <c r="P2884" s="37">
        <v>0.16400000000000001</v>
      </c>
      <c r="Q2884" s="37">
        <f>M2884*P2884</f>
        <v>0.16400000000000001</v>
      </c>
      <c r="R2884" s="37"/>
      <c r="S2884" s="37">
        <f>M2884*R2884</f>
        <v>0</v>
      </c>
      <c r="T2884" s="37">
        <v>21</v>
      </c>
      <c r="U2884" s="37">
        <f>O2884*T2884/100</f>
        <v>448.77</v>
      </c>
      <c r="V2884" s="37">
        <f>U2884+O2884</f>
        <v>2585.77</v>
      </c>
      <c r="W2884" s="37" t="s">
        <v>1397</v>
      </c>
      <c r="X2884" s="37"/>
      <c r="Y2884" s="37">
        <v>1</v>
      </c>
    </row>
    <row r="2885" spans="6:25" s="38" customFormat="1" ht="12" outlineLevel="2" x14ac:dyDescent="0.3">
      <c r="F2885" s="39"/>
      <c r="G2885" s="40"/>
      <c r="H2885" s="191" t="s">
        <v>230</v>
      </c>
      <c r="I2885" s="203"/>
      <c r="J2885" s="203"/>
      <c r="K2885" s="203"/>
      <c r="L2885" s="203"/>
      <c r="M2885" s="203"/>
      <c r="N2885" s="203"/>
      <c r="O2885" s="203"/>
      <c r="P2885" s="42"/>
      <c r="Q2885" s="43"/>
      <c r="R2885" s="42"/>
      <c r="S2885" s="43"/>
      <c r="T2885" s="44"/>
      <c r="U2885" s="44"/>
      <c r="V2885" s="44"/>
      <c r="W2885" s="45"/>
    </row>
    <row r="2886" spans="6:25" s="38" customFormat="1" ht="6" customHeight="1" outlineLevel="2" x14ac:dyDescent="0.3">
      <c r="F2886" s="39"/>
      <c r="G2886" s="40"/>
      <c r="H2886" s="41"/>
      <c r="I2886" s="46"/>
      <c r="J2886" s="46"/>
      <c r="K2886" s="46"/>
      <c r="L2886" s="46"/>
      <c r="M2886" s="46"/>
      <c r="N2886" s="46"/>
      <c r="O2886" s="46"/>
      <c r="P2886" s="42"/>
      <c r="Q2886" s="43"/>
      <c r="R2886" s="42"/>
      <c r="S2886" s="43"/>
      <c r="T2886" s="44"/>
      <c r="U2886" s="44"/>
      <c r="V2886" s="44"/>
      <c r="W2886" s="45"/>
    </row>
    <row r="2887" spans="6:25" s="47" customFormat="1" ht="10.5" outlineLevel="3" x14ac:dyDescent="0.25">
      <c r="F2887" s="48"/>
      <c r="G2887" s="49"/>
      <c r="H2887" s="50" t="str">
        <f>IF(AND(H2886&lt;&gt;"Výkaz výměr:",I2886=""),"Výkaz výměr:","")</f>
        <v>Výkaz výměr:</v>
      </c>
      <c r="I2887" s="51" t="s">
        <v>671</v>
      </c>
      <c r="J2887" s="52"/>
      <c r="K2887" s="53"/>
      <c r="L2887" s="54"/>
      <c r="M2887" s="55"/>
      <c r="N2887" s="56"/>
      <c r="O2887" s="57"/>
      <c r="P2887" s="58"/>
      <c r="Q2887" s="56"/>
      <c r="R2887" s="56"/>
      <c r="S2887" s="56"/>
      <c r="T2887" s="59" t="s">
        <v>3</v>
      </c>
      <c r="U2887" s="56"/>
      <c r="V2887" s="56"/>
      <c r="W2887" s="60"/>
    </row>
    <row r="2888" spans="6:25" s="47" customFormat="1" ht="10.5" outlineLevel="3" x14ac:dyDescent="0.25">
      <c r="F2888" s="48"/>
      <c r="G2888" s="49"/>
      <c r="H2888" s="50" t="str">
        <f>IF(AND(H2887&lt;&gt;"Výkaz výměr:",I2887=""),"Výkaz výměr:","")</f>
        <v/>
      </c>
      <c r="I2888" s="51" t="s">
        <v>556</v>
      </c>
      <c r="J2888" s="52"/>
      <c r="K2888" s="53"/>
      <c r="L2888" s="54"/>
      <c r="M2888" s="55">
        <v>1</v>
      </c>
      <c r="N2888" s="56"/>
      <c r="O2888" s="57"/>
      <c r="P2888" s="58"/>
      <c r="Q2888" s="56"/>
      <c r="R2888" s="56"/>
      <c r="S2888" s="56"/>
      <c r="T2888" s="59" t="s">
        <v>3</v>
      </c>
      <c r="U2888" s="56"/>
      <c r="V2888" s="56"/>
      <c r="W2888" s="60"/>
    </row>
    <row r="2889" spans="6:25" s="38" customFormat="1" ht="12" outlineLevel="2" x14ac:dyDescent="0.3">
      <c r="F2889" s="30">
        <v>442</v>
      </c>
      <c r="G2889" s="31" t="s">
        <v>0</v>
      </c>
      <c r="H2889" s="32" t="s">
        <v>109</v>
      </c>
      <c r="I2889" s="33" t="s">
        <v>1196</v>
      </c>
      <c r="J2889" s="31" t="s">
        <v>16</v>
      </c>
      <c r="K2889" s="34">
        <v>1</v>
      </c>
      <c r="L2889" s="35">
        <v>0</v>
      </c>
      <c r="M2889" s="34">
        <v>1</v>
      </c>
      <c r="N2889" s="36">
        <v>2094</v>
      </c>
      <c r="O2889" s="37">
        <f>M2889*N2889</f>
        <v>2094</v>
      </c>
      <c r="P2889" s="37">
        <v>0.24399999999999999</v>
      </c>
      <c r="Q2889" s="37">
        <f>M2889*P2889</f>
        <v>0.24399999999999999</v>
      </c>
      <c r="R2889" s="37"/>
      <c r="S2889" s="37">
        <f>M2889*R2889</f>
        <v>0</v>
      </c>
      <c r="T2889" s="37">
        <v>21</v>
      </c>
      <c r="U2889" s="37">
        <f>O2889*T2889/100</f>
        <v>439.74</v>
      </c>
      <c r="V2889" s="37">
        <f>U2889+O2889</f>
        <v>2533.7399999999998</v>
      </c>
      <c r="W2889" s="37" t="s">
        <v>1395</v>
      </c>
      <c r="X2889" s="37"/>
      <c r="Y2889" s="37">
        <v>1</v>
      </c>
    </row>
    <row r="2890" spans="6:25" s="38" customFormat="1" ht="12" outlineLevel="2" x14ac:dyDescent="0.3">
      <c r="F2890" s="39"/>
      <c r="G2890" s="40"/>
      <c r="H2890" s="191" t="s">
        <v>230</v>
      </c>
      <c r="I2890" s="203"/>
      <c r="J2890" s="203"/>
      <c r="K2890" s="203"/>
      <c r="L2890" s="203"/>
      <c r="M2890" s="203"/>
      <c r="N2890" s="203"/>
      <c r="O2890" s="203"/>
      <c r="P2890" s="42"/>
      <c r="Q2890" s="43"/>
      <c r="R2890" s="42"/>
      <c r="S2890" s="43"/>
      <c r="T2890" s="44"/>
      <c r="U2890" s="44"/>
      <c r="V2890" s="44"/>
      <c r="W2890" s="45"/>
    </row>
    <row r="2891" spans="6:25" s="38" customFormat="1" ht="6" customHeight="1" outlineLevel="2" x14ac:dyDescent="0.3">
      <c r="F2891" s="39"/>
      <c r="G2891" s="40"/>
      <c r="H2891" s="41"/>
      <c r="I2891" s="46"/>
      <c r="J2891" s="46"/>
      <c r="K2891" s="46"/>
      <c r="L2891" s="46"/>
      <c r="M2891" s="46"/>
      <c r="N2891" s="46"/>
      <c r="O2891" s="46"/>
      <c r="P2891" s="42"/>
      <c r="Q2891" s="43"/>
      <c r="R2891" s="42"/>
      <c r="S2891" s="43"/>
      <c r="T2891" s="44"/>
      <c r="U2891" s="44"/>
      <c r="V2891" s="44"/>
      <c r="W2891" s="45"/>
    </row>
    <row r="2892" spans="6:25" s="47" customFormat="1" ht="10.5" outlineLevel="3" x14ac:dyDescent="0.25">
      <c r="F2892" s="48"/>
      <c r="G2892" s="49"/>
      <c r="H2892" s="50" t="str">
        <f>IF(AND(H2891&lt;&gt;"Výkaz výměr:",I2891=""),"Výkaz výměr:","")</f>
        <v>Výkaz výměr:</v>
      </c>
      <c r="I2892" s="51" t="s">
        <v>410</v>
      </c>
      <c r="J2892" s="52"/>
      <c r="K2892" s="53"/>
      <c r="L2892" s="54"/>
      <c r="M2892" s="55"/>
      <c r="N2892" s="56"/>
      <c r="O2892" s="57"/>
      <c r="P2892" s="58"/>
      <c r="Q2892" s="56"/>
      <c r="R2892" s="56"/>
      <c r="S2892" s="56"/>
      <c r="T2892" s="59" t="s">
        <v>3</v>
      </c>
      <c r="U2892" s="56"/>
      <c r="V2892" s="56"/>
      <c r="W2892" s="60"/>
    </row>
    <row r="2893" spans="6:25" s="47" customFormat="1" ht="10.5" outlineLevel="3" x14ac:dyDescent="0.25">
      <c r="F2893" s="48"/>
      <c r="G2893" s="49"/>
      <c r="H2893" s="50" t="str">
        <f>IF(AND(H2892&lt;&gt;"Výkaz výměr:",I2892=""),"Výkaz výměr:","")</f>
        <v/>
      </c>
      <c r="I2893" s="51" t="s">
        <v>556</v>
      </c>
      <c r="J2893" s="52"/>
      <c r="K2893" s="53"/>
      <c r="L2893" s="54"/>
      <c r="M2893" s="55">
        <v>1</v>
      </c>
      <c r="N2893" s="56"/>
      <c r="O2893" s="57"/>
      <c r="P2893" s="58"/>
      <c r="Q2893" s="56"/>
      <c r="R2893" s="56"/>
      <c r="S2893" s="56"/>
      <c r="T2893" s="59" t="s">
        <v>3</v>
      </c>
      <c r="U2893" s="56"/>
      <c r="V2893" s="56"/>
      <c r="W2893" s="60"/>
    </row>
    <row r="2894" spans="6:25" s="38" customFormat="1" ht="12" outlineLevel="2" x14ac:dyDescent="0.3">
      <c r="F2894" s="30">
        <v>443</v>
      </c>
      <c r="G2894" s="31" t="s">
        <v>0</v>
      </c>
      <c r="H2894" s="32" t="s">
        <v>107</v>
      </c>
      <c r="I2894" s="33" t="s">
        <v>1013</v>
      </c>
      <c r="J2894" s="31" t="s">
        <v>16</v>
      </c>
      <c r="K2894" s="34">
        <v>12</v>
      </c>
      <c r="L2894" s="35">
        <v>0</v>
      </c>
      <c r="M2894" s="34">
        <v>12</v>
      </c>
      <c r="N2894" s="36">
        <v>2094</v>
      </c>
      <c r="O2894" s="37">
        <f>M2894*N2894</f>
        <v>25128</v>
      </c>
      <c r="P2894" s="37">
        <v>0.248</v>
      </c>
      <c r="Q2894" s="37">
        <f>M2894*P2894</f>
        <v>2.976</v>
      </c>
      <c r="R2894" s="37"/>
      <c r="S2894" s="37">
        <f>M2894*R2894</f>
        <v>0</v>
      </c>
      <c r="T2894" s="37">
        <v>21</v>
      </c>
      <c r="U2894" s="37">
        <f>O2894*T2894/100</f>
        <v>5276.88</v>
      </c>
      <c r="V2894" s="37">
        <f>U2894+O2894</f>
        <v>30404.880000000001</v>
      </c>
      <c r="W2894" s="37" t="s">
        <v>1395</v>
      </c>
      <c r="X2894" s="37"/>
      <c r="Y2894" s="37">
        <v>1</v>
      </c>
    </row>
    <row r="2895" spans="6:25" s="38" customFormat="1" ht="12" outlineLevel="2" x14ac:dyDescent="0.3">
      <c r="F2895" s="39"/>
      <c r="G2895" s="40"/>
      <c r="H2895" s="191" t="s">
        <v>230</v>
      </c>
      <c r="I2895" s="203"/>
      <c r="J2895" s="203"/>
      <c r="K2895" s="203"/>
      <c r="L2895" s="203"/>
      <c r="M2895" s="203"/>
      <c r="N2895" s="203"/>
      <c r="O2895" s="203"/>
      <c r="P2895" s="42"/>
      <c r="Q2895" s="43"/>
      <c r="R2895" s="42"/>
      <c r="S2895" s="43"/>
      <c r="T2895" s="44"/>
      <c r="U2895" s="44"/>
      <c r="V2895" s="44"/>
      <c r="W2895" s="45"/>
    </row>
    <row r="2896" spans="6:25" s="38" customFormat="1" ht="6" customHeight="1" outlineLevel="2" x14ac:dyDescent="0.3">
      <c r="F2896" s="39"/>
      <c r="G2896" s="40"/>
      <c r="H2896" s="41"/>
      <c r="I2896" s="46"/>
      <c r="J2896" s="46"/>
      <c r="K2896" s="46"/>
      <c r="L2896" s="46"/>
      <c r="M2896" s="46"/>
      <c r="N2896" s="46"/>
      <c r="O2896" s="46"/>
      <c r="P2896" s="42"/>
      <c r="Q2896" s="43"/>
      <c r="R2896" s="42"/>
      <c r="S2896" s="43"/>
      <c r="T2896" s="44"/>
      <c r="U2896" s="44"/>
      <c r="V2896" s="44"/>
      <c r="W2896" s="45"/>
    </row>
    <row r="2897" spans="6:25" s="47" customFormat="1" ht="10.5" outlineLevel="3" x14ac:dyDescent="0.25">
      <c r="F2897" s="48"/>
      <c r="G2897" s="49"/>
      <c r="H2897" s="50" t="str">
        <f>IF(AND(H2896&lt;&gt;"Výkaz výměr:",I2896=""),"Výkaz výměr:","")</f>
        <v>Výkaz výměr:</v>
      </c>
      <c r="I2897" s="51" t="s">
        <v>450</v>
      </c>
      <c r="J2897" s="52"/>
      <c r="K2897" s="53"/>
      <c r="L2897" s="54"/>
      <c r="M2897" s="55"/>
      <c r="N2897" s="56"/>
      <c r="O2897" s="57"/>
      <c r="P2897" s="58"/>
      <c r="Q2897" s="56"/>
      <c r="R2897" s="56"/>
      <c r="S2897" s="56"/>
      <c r="T2897" s="59" t="s">
        <v>3</v>
      </c>
      <c r="U2897" s="56"/>
      <c r="V2897" s="56"/>
      <c r="W2897" s="60"/>
    </row>
    <row r="2898" spans="6:25" s="47" customFormat="1" ht="10.5" outlineLevel="3" x14ac:dyDescent="0.25">
      <c r="F2898" s="48"/>
      <c r="G2898" s="49"/>
      <c r="H2898" s="50" t="str">
        <f>IF(AND(H2897&lt;&gt;"Výkaz výměr:",I2897=""),"Výkaz výměr:","")</f>
        <v/>
      </c>
      <c r="I2898" s="51" t="s">
        <v>577</v>
      </c>
      <c r="J2898" s="52"/>
      <c r="K2898" s="53"/>
      <c r="L2898" s="54"/>
      <c r="M2898" s="55">
        <v>12</v>
      </c>
      <c r="N2898" s="56"/>
      <c r="O2898" s="57"/>
      <c r="P2898" s="58"/>
      <c r="Q2898" s="56"/>
      <c r="R2898" s="56"/>
      <c r="S2898" s="56"/>
      <c r="T2898" s="59" t="s">
        <v>3</v>
      </c>
      <c r="U2898" s="56"/>
      <c r="V2898" s="56"/>
      <c r="W2898" s="60"/>
    </row>
    <row r="2899" spans="6:25" s="3" customFormat="1" ht="12.75" customHeight="1" outlineLevel="2" x14ac:dyDescent="0.25">
      <c r="F2899" s="9"/>
      <c r="G2899" s="10"/>
      <c r="H2899" s="10"/>
      <c r="I2899" s="11"/>
      <c r="J2899" s="10"/>
      <c r="K2899" s="12"/>
      <c r="L2899" s="13"/>
      <c r="M2899" s="12"/>
      <c r="N2899" s="13"/>
      <c r="O2899" s="14"/>
      <c r="P2899" s="15"/>
      <c r="Q2899" s="13"/>
      <c r="R2899" s="13"/>
      <c r="S2899" s="13"/>
      <c r="T2899" s="16" t="s">
        <v>3</v>
      </c>
      <c r="U2899" s="13"/>
      <c r="V2899" s="13"/>
      <c r="W2899" s="13"/>
    </row>
    <row r="2900" spans="6:25" s="69" customFormat="1" ht="16.5" customHeight="1" outlineLevel="1" x14ac:dyDescent="0.3">
      <c r="F2900" s="70"/>
      <c r="G2900" s="71"/>
      <c r="H2900" s="72"/>
      <c r="I2900" s="72" t="s">
        <v>501</v>
      </c>
      <c r="J2900" s="71"/>
      <c r="K2900" s="73"/>
      <c r="L2900" s="74"/>
      <c r="M2900" s="73"/>
      <c r="N2900" s="74"/>
      <c r="O2900" s="75">
        <f>SUBTOTAL(9,O2901:O2930)</f>
        <v>21318.475999999999</v>
      </c>
      <c r="P2900" s="76"/>
      <c r="Q2900" s="75">
        <f>SUBTOTAL(9,Q2901:Q2930)</f>
        <v>0</v>
      </c>
      <c r="R2900" s="74"/>
      <c r="S2900" s="75">
        <f>SUBTOTAL(9,S2901:S2930)</f>
        <v>0</v>
      </c>
      <c r="T2900" s="77"/>
      <c r="U2900" s="75">
        <f>SUBTOTAL(9,U2901:U2930)</f>
        <v>4476.8799600000002</v>
      </c>
      <c r="V2900" s="75">
        <f>SUBTOTAL(9,V2901:V2930)</f>
        <v>25795.355960000001</v>
      </c>
      <c r="W2900" s="78"/>
      <c r="Y2900" s="75">
        <f>SUBTOTAL(9,Y2901:Y2930)</f>
        <v>5</v>
      </c>
    </row>
    <row r="2901" spans="6:25" s="38" customFormat="1" ht="12" outlineLevel="2" x14ac:dyDescent="0.3">
      <c r="F2901" s="30">
        <v>444</v>
      </c>
      <c r="G2901" s="31" t="s">
        <v>0</v>
      </c>
      <c r="H2901" s="32" t="s">
        <v>253</v>
      </c>
      <c r="I2901" s="33" t="s">
        <v>1034</v>
      </c>
      <c r="J2901" s="31" t="s">
        <v>9</v>
      </c>
      <c r="K2901" s="34">
        <v>72.3</v>
      </c>
      <c r="L2901" s="35">
        <v>0</v>
      </c>
      <c r="M2901" s="34">
        <v>72.3</v>
      </c>
      <c r="N2901" s="36">
        <v>29.2</v>
      </c>
      <c r="O2901" s="37">
        <f>M2901*N2901</f>
        <v>2111.16</v>
      </c>
      <c r="P2901" s="37">
        <v>0</v>
      </c>
      <c r="Q2901" s="37">
        <f>M2901*P2901</f>
        <v>0</v>
      </c>
      <c r="R2901" s="37"/>
      <c r="S2901" s="37">
        <f>M2901*R2901</f>
        <v>0</v>
      </c>
      <c r="T2901" s="37">
        <v>21</v>
      </c>
      <c r="U2901" s="37">
        <f>O2901*T2901/100</f>
        <v>443.34359999999998</v>
      </c>
      <c r="V2901" s="37">
        <f>U2901+O2901</f>
        <v>2554.5036</v>
      </c>
      <c r="W2901" s="37" t="s">
        <v>1402</v>
      </c>
      <c r="X2901" s="37"/>
      <c r="Y2901" s="37">
        <v>1</v>
      </c>
    </row>
    <row r="2902" spans="6:25" s="38" customFormat="1" ht="12" outlineLevel="2" x14ac:dyDescent="0.3">
      <c r="F2902" s="39"/>
      <c r="G2902" s="40"/>
      <c r="H2902" s="191" t="s">
        <v>230</v>
      </c>
      <c r="I2902" s="203"/>
      <c r="J2902" s="203"/>
      <c r="K2902" s="203"/>
      <c r="L2902" s="203"/>
      <c r="M2902" s="203"/>
      <c r="N2902" s="203"/>
      <c r="O2902" s="203"/>
      <c r="P2902" s="42"/>
      <c r="Q2902" s="43"/>
      <c r="R2902" s="42"/>
      <c r="S2902" s="43"/>
      <c r="T2902" s="44"/>
      <c r="U2902" s="44"/>
      <c r="V2902" s="44"/>
      <c r="W2902" s="45"/>
    </row>
    <row r="2903" spans="6:25" s="38" customFormat="1" ht="6" customHeight="1" outlineLevel="2" x14ac:dyDescent="0.3">
      <c r="F2903" s="39"/>
      <c r="G2903" s="40"/>
      <c r="H2903" s="41"/>
      <c r="I2903" s="46"/>
      <c r="J2903" s="46"/>
      <c r="K2903" s="46"/>
      <c r="L2903" s="46"/>
      <c r="M2903" s="46"/>
      <c r="N2903" s="46"/>
      <c r="O2903" s="46"/>
      <c r="P2903" s="42"/>
      <c r="Q2903" s="43"/>
      <c r="R2903" s="42"/>
      <c r="S2903" s="43"/>
      <c r="T2903" s="44"/>
      <c r="U2903" s="44"/>
      <c r="V2903" s="44"/>
      <c r="W2903" s="45"/>
    </row>
    <row r="2904" spans="6:25" s="47" customFormat="1" ht="10.5" outlineLevel="3" x14ac:dyDescent="0.25">
      <c r="F2904" s="48"/>
      <c r="G2904" s="49"/>
      <c r="H2904" s="50" t="str">
        <f>IF(AND(H2903&lt;&gt;"Výkaz výměr:",I2903=""),"Výkaz výměr:","")</f>
        <v>Výkaz výměr:</v>
      </c>
      <c r="I2904" s="51" t="s">
        <v>372</v>
      </c>
      <c r="J2904" s="52"/>
      <c r="K2904" s="53"/>
      <c r="L2904" s="54"/>
      <c r="M2904" s="55"/>
      <c r="N2904" s="56"/>
      <c r="O2904" s="57"/>
      <c r="P2904" s="58"/>
      <c r="Q2904" s="56"/>
      <c r="R2904" s="56"/>
      <c r="S2904" s="56"/>
      <c r="T2904" s="59" t="s">
        <v>3</v>
      </c>
      <c r="U2904" s="56"/>
      <c r="V2904" s="56"/>
      <c r="W2904" s="60"/>
    </row>
    <row r="2905" spans="6:25" s="47" customFormat="1" ht="10.5" outlineLevel="3" x14ac:dyDescent="0.25">
      <c r="F2905" s="48"/>
      <c r="G2905" s="49"/>
      <c r="H2905" s="50" t="str">
        <f>IF(AND(H2904&lt;&gt;"Výkaz výměr:",I2904=""),"Výkaz výměr:","")</f>
        <v/>
      </c>
      <c r="I2905" s="51" t="s">
        <v>717</v>
      </c>
      <c r="J2905" s="52"/>
      <c r="K2905" s="53"/>
      <c r="L2905" s="54"/>
      <c r="M2905" s="55">
        <v>72.3</v>
      </c>
      <c r="N2905" s="56"/>
      <c r="O2905" s="57"/>
      <c r="P2905" s="58"/>
      <c r="Q2905" s="56"/>
      <c r="R2905" s="56"/>
      <c r="S2905" s="56"/>
      <c r="T2905" s="59" t="s">
        <v>3</v>
      </c>
      <c r="U2905" s="56"/>
      <c r="V2905" s="56"/>
      <c r="W2905" s="60"/>
    </row>
    <row r="2906" spans="6:25" s="38" customFormat="1" ht="12" outlineLevel="2" x14ac:dyDescent="0.3">
      <c r="F2906" s="30">
        <v>445</v>
      </c>
      <c r="G2906" s="31" t="s">
        <v>0</v>
      </c>
      <c r="H2906" s="32" t="s">
        <v>265</v>
      </c>
      <c r="I2906" s="33" t="s">
        <v>1139</v>
      </c>
      <c r="J2906" s="31" t="s">
        <v>9</v>
      </c>
      <c r="K2906" s="34">
        <v>72.3</v>
      </c>
      <c r="L2906" s="35">
        <v>0</v>
      </c>
      <c r="M2906" s="34">
        <v>72.3</v>
      </c>
      <c r="N2906" s="36">
        <v>54.3</v>
      </c>
      <c r="O2906" s="37">
        <f>M2906*N2906</f>
        <v>3925.8899999999994</v>
      </c>
      <c r="P2906" s="37">
        <v>0</v>
      </c>
      <c r="Q2906" s="37">
        <f>M2906*P2906</f>
        <v>0</v>
      </c>
      <c r="R2906" s="37"/>
      <c r="S2906" s="37">
        <f>M2906*R2906</f>
        <v>0</v>
      </c>
      <c r="T2906" s="37">
        <v>21</v>
      </c>
      <c r="U2906" s="37">
        <f>O2906*T2906/100</f>
        <v>824.43689999999992</v>
      </c>
      <c r="V2906" s="37">
        <f>U2906+O2906</f>
        <v>4750.3268999999991</v>
      </c>
      <c r="W2906" s="37"/>
      <c r="X2906" s="37"/>
      <c r="Y2906" s="37">
        <v>1</v>
      </c>
    </row>
    <row r="2907" spans="6:25" s="38" customFormat="1" ht="12" outlineLevel="2" x14ac:dyDescent="0.3">
      <c r="F2907" s="39"/>
      <c r="G2907" s="40"/>
      <c r="H2907" s="191" t="s">
        <v>230</v>
      </c>
      <c r="I2907" s="203"/>
      <c r="J2907" s="203"/>
      <c r="K2907" s="203"/>
      <c r="L2907" s="203"/>
      <c r="M2907" s="203"/>
      <c r="N2907" s="203"/>
      <c r="O2907" s="203"/>
      <c r="P2907" s="42"/>
      <c r="Q2907" s="43"/>
      <c r="R2907" s="42"/>
      <c r="S2907" s="43"/>
      <c r="T2907" s="44"/>
      <c r="U2907" s="44"/>
      <c r="V2907" s="44"/>
      <c r="W2907" s="45"/>
    </row>
    <row r="2908" spans="6:25" s="38" customFormat="1" ht="6" customHeight="1" outlineLevel="2" x14ac:dyDescent="0.3">
      <c r="F2908" s="39"/>
      <c r="G2908" s="40"/>
      <c r="H2908" s="41"/>
      <c r="I2908" s="46"/>
      <c r="J2908" s="46"/>
      <c r="K2908" s="46"/>
      <c r="L2908" s="46"/>
      <c r="M2908" s="46"/>
      <c r="N2908" s="46"/>
      <c r="O2908" s="46"/>
      <c r="P2908" s="42"/>
      <c r="Q2908" s="43"/>
      <c r="R2908" s="42"/>
      <c r="S2908" s="43"/>
      <c r="T2908" s="44"/>
      <c r="U2908" s="44"/>
      <c r="V2908" s="44"/>
      <c r="W2908" s="45"/>
    </row>
    <row r="2909" spans="6:25" s="47" customFormat="1" ht="10.5" outlineLevel="3" x14ac:dyDescent="0.25">
      <c r="F2909" s="48"/>
      <c r="G2909" s="49"/>
      <c r="H2909" s="50" t="str">
        <f>IF(AND(H2908&lt;&gt;"Výkaz výměr:",I2908=""),"Výkaz výměr:","")</f>
        <v>Výkaz výměr:</v>
      </c>
      <c r="I2909" s="51" t="s">
        <v>372</v>
      </c>
      <c r="J2909" s="52"/>
      <c r="K2909" s="53"/>
      <c r="L2909" s="54"/>
      <c r="M2909" s="55"/>
      <c r="N2909" s="56"/>
      <c r="O2909" s="57"/>
      <c r="P2909" s="58"/>
      <c r="Q2909" s="56"/>
      <c r="R2909" s="56"/>
      <c r="S2909" s="56"/>
      <c r="T2909" s="59" t="s">
        <v>3</v>
      </c>
      <c r="U2909" s="56"/>
      <c r="V2909" s="56"/>
      <c r="W2909" s="60"/>
    </row>
    <row r="2910" spans="6:25" s="47" customFormat="1" ht="10.5" outlineLevel="3" x14ac:dyDescent="0.25">
      <c r="F2910" s="48"/>
      <c r="G2910" s="49"/>
      <c r="H2910" s="50" t="str">
        <f>IF(AND(H2909&lt;&gt;"Výkaz výměr:",I2909=""),"Výkaz výměr:","")</f>
        <v/>
      </c>
      <c r="I2910" s="51" t="s">
        <v>409</v>
      </c>
      <c r="J2910" s="52"/>
      <c r="K2910" s="53"/>
      <c r="L2910" s="54"/>
      <c r="M2910" s="55"/>
      <c r="N2910" s="56"/>
      <c r="O2910" s="57"/>
      <c r="P2910" s="58"/>
      <c r="Q2910" s="56"/>
      <c r="R2910" s="56"/>
      <c r="S2910" s="56"/>
      <c r="T2910" s="59" t="s">
        <v>3</v>
      </c>
      <c r="U2910" s="56"/>
      <c r="V2910" s="56"/>
      <c r="W2910" s="60"/>
    </row>
    <row r="2911" spans="6:25" s="47" customFormat="1" ht="10.5" outlineLevel="3" x14ac:dyDescent="0.25">
      <c r="F2911" s="48"/>
      <c r="G2911" s="49"/>
      <c r="H2911" s="50" t="str">
        <f>IF(AND(H2910&lt;&gt;"Výkaz výměr:",I2910=""),"Výkaz výměr:","")</f>
        <v/>
      </c>
      <c r="I2911" s="51" t="s">
        <v>717</v>
      </c>
      <c r="J2911" s="52"/>
      <c r="K2911" s="53"/>
      <c r="L2911" s="54"/>
      <c r="M2911" s="55">
        <v>72.3</v>
      </c>
      <c r="N2911" s="56"/>
      <c r="O2911" s="57"/>
      <c r="P2911" s="58"/>
      <c r="Q2911" s="56"/>
      <c r="R2911" s="56"/>
      <c r="S2911" s="56"/>
      <c r="T2911" s="59" t="s">
        <v>3</v>
      </c>
      <c r="U2911" s="56"/>
      <c r="V2911" s="56"/>
      <c r="W2911" s="60"/>
    </row>
    <row r="2912" spans="6:25" s="38" customFormat="1" ht="12" outlineLevel="2" x14ac:dyDescent="0.3">
      <c r="F2912" s="30">
        <v>446</v>
      </c>
      <c r="G2912" s="31" t="s">
        <v>0</v>
      </c>
      <c r="H2912" s="32" t="s">
        <v>254</v>
      </c>
      <c r="I2912" s="33" t="s">
        <v>743</v>
      </c>
      <c r="J2912" s="31" t="s">
        <v>9</v>
      </c>
      <c r="K2912" s="34">
        <v>91.158000000000001</v>
      </c>
      <c r="L2912" s="35">
        <v>0</v>
      </c>
      <c r="M2912" s="34">
        <v>91.158000000000001</v>
      </c>
      <c r="N2912" s="36">
        <v>124</v>
      </c>
      <c r="O2912" s="37">
        <f>M2912*N2912</f>
        <v>11303.592000000001</v>
      </c>
      <c r="P2912" s="37">
        <v>0</v>
      </c>
      <c r="Q2912" s="37">
        <f>M2912*P2912</f>
        <v>0</v>
      </c>
      <c r="R2912" s="37"/>
      <c r="S2912" s="37">
        <f>M2912*R2912</f>
        <v>0</v>
      </c>
      <c r="T2912" s="37">
        <v>21</v>
      </c>
      <c r="U2912" s="37">
        <f>O2912*T2912/100</f>
        <v>2373.75432</v>
      </c>
      <c r="V2912" s="37">
        <f>U2912+O2912</f>
        <v>13677.346320000001</v>
      </c>
      <c r="W2912" s="37"/>
      <c r="X2912" s="37"/>
      <c r="Y2912" s="37">
        <v>1</v>
      </c>
    </row>
    <row r="2913" spans="6:25" s="38" customFormat="1" ht="12" outlineLevel="2" x14ac:dyDescent="0.3">
      <c r="F2913" s="39"/>
      <c r="G2913" s="40"/>
      <c r="H2913" s="191" t="s">
        <v>230</v>
      </c>
      <c r="I2913" s="203"/>
      <c r="J2913" s="203"/>
      <c r="K2913" s="203"/>
      <c r="L2913" s="203"/>
      <c r="M2913" s="203"/>
      <c r="N2913" s="203"/>
      <c r="O2913" s="203"/>
      <c r="P2913" s="42"/>
      <c r="Q2913" s="43"/>
      <c r="R2913" s="42"/>
      <c r="S2913" s="43"/>
      <c r="T2913" s="44"/>
      <c r="U2913" s="44"/>
      <c r="V2913" s="44"/>
      <c r="W2913" s="45"/>
    </row>
    <row r="2914" spans="6:25" s="38" customFormat="1" ht="6" customHeight="1" outlineLevel="2" x14ac:dyDescent="0.3">
      <c r="F2914" s="39"/>
      <c r="G2914" s="40"/>
      <c r="H2914" s="41"/>
      <c r="I2914" s="46"/>
      <c r="J2914" s="46"/>
      <c r="K2914" s="46"/>
      <c r="L2914" s="46"/>
      <c r="M2914" s="46"/>
      <c r="N2914" s="46"/>
      <c r="O2914" s="46"/>
      <c r="P2914" s="42"/>
      <c r="Q2914" s="43"/>
      <c r="R2914" s="42"/>
      <c r="S2914" s="43"/>
      <c r="T2914" s="44"/>
      <c r="U2914" s="44"/>
      <c r="V2914" s="44"/>
      <c r="W2914" s="45"/>
    </row>
    <row r="2915" spans="6:25" s="47" customFormat="1" ht="10.5" outlineLevel="3" x14ac:dyDescent="0.25">
      <c r="F2915" s="48"/>
      <c r="G2915" s="49"/>
      <c r="H2915" s="50" t="str">
        <f>IF(AND(H2914&lt;&gt;"Výkaz výměr:",I2914=""),"Výkaz výměr:","")</f>
        <v>Výkaz výměr:</v>
      </c>
      <c r="I2915" s="51" t="s">
        <v>965</v>
      </c>
      <c r="J2915" s="52"/>
      <c r="K2915" s="53"/>
      <c r="L2915" s="54"/>
      <c r="M2915" s="55"/>
      <c r="N2915" s="56"/>
      <c r="O2915" s="57"/>
      <c r="P2915" s="58"/>
      <c r="Q2915" s="56"/>
      <c r="R2915" s="56"/>
      <c r="S2915" s="56"/>
      <c r="T2915" s="59" t="s">
        <v>3</v>
      </c>
      <c r="U2915" s="56"/>
      <c r="V2915" s="56"/>
      <c r="W2915" s="60"/>
    </row>
    <row r="2916" spans="6:25" s="47" customFormat="1" ht="10.5" outlineLevel="3" x14ac:dyDescent="0.25">
      <c r="F2916" s="48"/>
      <c r="G2916" s="49"/>
      <c r="H2916" s="50" t="str">
        <f>IF(AND(H2915&lt;&gt;"Výkaz výměr:",I2915=""),"Výkaz výměr:","")</f>
        <v/>
      </c>
      <c r="I2916" s="51" t="s">
        <v>413</v>
      </c>
      <c r="J2916" s="52"/>
      <c r="K2916" s="53"/>
      <c r="L2916" s="54"/>
      <c r="M2916" s="55"/>
      <c r="N2916" s="56"/>
      <c r="O2916" s="57"/>
      <c r="P2916" s="58"/>
      <c r="Q2916" s="56"/>
      <c r="R2916" s="56"/>
      <c r="S2916" s="56"/>
      <c r="T2916" s="59" t="s">
        <v>3</v>
      </c>
      <c r="U2916" s="56"/>
      <c r="V2916" s="56"/>
      <c r="W2916" s="60"/>
    </row>
    <row r="2917" spans="6:25" s="47" customFormat="1" ht="10.5" outlineLevel="3" x14ac:dyDescent="0.25">
      <c r="F2917" s="48"/>
      <c r="G2917" s="49"/>
      <c r="H2917" s="50" t="str">
        <f>IF(AND(H2916&lt;&gt;"Výkaz výměr:",I2916=""),"Výkaz výměr:","")</f>
        <v/>
      </c>
      <c r="I2917" s="51" t="s">
        <v>873</v>
      </c>
      <c r="J2917" s="52"/>
      <c r="K2917" s="53"/>
      <c r="L2917" s="54"/>
      <c r="M2917" s="55">
        <v>91.158000000000001</v>
      </c>
      <c r="N2917" s="56"/>
      <c r="O2917" s="57"/>
      <c r="P2917" s="58"/>
      <c r="Q2917" s="56"/>
      <c r="R2917" s="56"/>
      <c r="S2917" s="56"/>
      <c r="T2917" s="59" t="s">
        <v>3</v>
      </c>
      <c r="U2917" s="56"/>
      <c r="V2917" s="56"/>
      <c r="W2917" s="60"/>
    </row>
    <row r="2918" spans="6:25" s="38" customFormat="1" ht="12" outlineLevel="2" x14ac:dyDescent="0.3">
      <c r="F2918" s="30">
        <v>447</v>
      </c>
      <c r="G2918" s="31" t="s">
        <v>0</v>
      </c>
      <c r="H2918" s="32" t="s">
        <v>255</v>
      </c>
      <c r="I2918" s="33" t="s">
        <v>1252</v>
      </c>
      <c r="J2918" s="31" t="s">
        <v>9</v>
      </c>
      <c r="K2918" s="34">
        <v>27.347000000000001</v>
      </c>
      <c r="L2918" s="35">
        <v>0</v>
      </c>
      <c r="M2918" s="34">
        <v>27.347000000000001</v>
      </c>
      <c r="N2918" s="36">
        <v>22</v>
      </c>
      <c r="O2918" s="37">
        <f>M2918*N2918</f>
        <v>601.63400000000001</v>
      </c>
      <c r="P2918" s="37">
        <v>0</v>
      </c>
      <c r="Q2918" s="37">
        <f>M2918*P2918</f>
        <v>0</v>
      </c>
      <c r="R2918" s="37"/>
      <c r="S2918" s="37">
        <f>M2918*R2918</f>
        <v>0</v>
      </c>
      <c r="T2918" s="37">
        <v>21</v>
      </c>
      <c r="U2918" s="37">
        <f>O2918*T2918/100</f>
        <v>126.34314000000001</v>
      </c>
      <c r="V2918" s="37">
        <f>U2918+O2918</f>
        <v>727.97713999999996</v>
      </c>
      <c r="W2918" s="37" t="s">
        <v>1370</v>
      </c>
      <c r="X2918" s="37"/>
      <c r="Y2918" s="37">
        <v>1</v>
      </c>
    </row>
    <row r="2919" spans="6:25" s="38" customFormat="1" ht="12" outlineLevel="2" x14ac:dyDescent="0.3">
      <c r="F2919" s="39"/>
      <c r="G2919" s="40"/>
      <c r="H2919" s="191" t="s">
        <v>230</v>
      </c>
      <c r="I2919" s="203"/>
      <c r="J2919" s="203"/>
      <c r="K2919" s="203"/>
      <c r="L2919" s="203"/>
      <c r="M2919" s="203"/>
      <c r="N2919" s="203"/>
      <c r="O2919" s="203"/>
      <c r="P2919" s="42"/>
      <c r="Q2919" s="43"/>
      <c r="R2919" s="42"/>
      <c r="S2919" s="43"/>
      <c r="T2919" s="44"/>
      <c r="U2919" s="44"/>
      <c r="V2919" s="44"/>
      <c r="W2919" s="45"/>
    </row>
    <row r="2920" spans="6:25" s="38" customFormat="1" ht="6" customHeight="1" outlineLevel="2" x14ac:dyDescent="0.3">
      <c r="F2920" s="39"/>
      <c r="G2920" s="40"/>
      <c r="H2920" s="41"/>
      <c r="I2920" s="46"/>
      <c r="J2920" s="46"/>
      <c r="K2920" s="46"/>
      <c r="L2920" s="46"/>
      <c r="M2920" s="46"/>
      <c r="N2920" s="46"/>
      <c r="O2920" s="46"/>
      <c r="P2920" s="42"/>
      <c r="Q2920" s="43"/>
      <c r="R2920" s="42"/>
      <c r="S2920" s="43"/>
      <c r="T2920" s="44"/>
      <c r="U2920" s="44"/>
      <c r="V2920" s="44"/>
      <c r="W2920" s="45"/>
    </row>
    <row r="2921" spans="6:25" s="47" customFormat="1" ht="10.5" outlineLevel="3" x14ac:dyDescent="0.25">
      <c r="F2921" s="48"/>
      <c r="G2921" s="49"/>
      <c r="H2921" s="50" t="str">
        <f>IF(AND(H2920&lt;&gt;"Výkaz výměr:",I2920=""),"Výkaz výměr:","")</f>
        <v>Výkaz výměr:</v>
      </c>
      <c r="I2921" s="51" t="s">
        <v>990</v>
      </c>
      <c r="J2921" s="52"/>
      <c r="K2921" s="53"/>
      <c r="L2921" s="54"/>
      <c r="M2921" s="55"/>
      <c r="N2921" s="56"/>
      <c r="O2921" s="57"/>
      <c r="P2921" s="58"/>
      <c r="Q2921" s="56"/>
      <c r="R2921" s="56"/>
      <c r="S2921" s="56"/>
      <c r="T2921" s="59" t="s">
        <v>3</v>
      </c>
      <c r="U2921" s="56"/>
      <c r="V2921" s="56"/>
      <c r="W2921" s="60"/>
    </row>
    <row r="2922" spans="6:25" s="47" customFormat="1" ht="10.5" outlineLevel="3" x14ac:dyDescent="0.25">
      <c r="F2922" s="48"/>
      <c r="G2922" s="49"/>
      <c r="H2922" s="50" t="str">
        <f>IF(AND(H2921&lt;&gt;"Výkaz výměr:",I2921=""),"Výkaz výměr:","")</f>
        <v/>
      </c>
      <c r="I2922" s="51" t="s">
        <v>487</v>
      </c>
      <c r="J2922" s="52"/>
      <c r="K2922" s="53"/>
      <c r="L2922" s="54"/>
      <c r="M2922" s="55"/>
      <c r="N2922" s="56"/>
      <c r="O2922" s="57"/>
      <c r="P2922" s="58"/>
      <c r="Q2922" s="56"/>
      <c r="R2922" s="56"/>
      <c r="S2922" s="56"/>
      <c r="T2922" s="59" t="s">
        <v>3</v>
      </c>
      <c r="U2922" s="56"/>
      <c r="V2922" s="56"/>
      <c r="W2922" s="60"/>
    </row>
    <row r="2923" spans="6:25" s="47" customFormat="1" ht="10.5" outlineLevel="3" x14ac:dyDescent="0.25">
      <c r="F2923" s="48"/>
      <c r="G2923" s="49"/>
      <c r="H2923" s="50" t="str">
        <f>IF(AND(H2922&lt;&gt;"Výkaz výměr:",I2922=""),"Výkaz výměr:","")</f>
        <v/>
      </c>
      <c r="I2923" s="51" t="s">
        <v>852</v>
      </c>
      <c r="J2923" s="52"/>
      <c r="K2923" s="53"/>
      <c r="L2923" s="54"/>
      <c r="M2923" s="55">
        <v>27.347000000000001</v>
      </c>
      <c r="N2923" s="56"/>
      <c r="O2923" s="57"/>
      <c r="P2923" s="58"/>
      <c r="Q2923" s="56"/>
      <c r="R2923" s="56"/>
      <c r="S2923" s="56"/>
      <c r="T2923" s="59" t="s">
        <v>3</v>
      </c>
      <c r="U2923" s="56"/>
      <c r="V2923" s="56"/>
      <c r="W2923" s="60"/>
    </row>
    <row r="2924" spans="6:25" s="38" customFormat="1" ht="12" outlineLevel="2" x14ac:dyDescent="0.3">
      <c r="F2924" s="30">
        <v>448</v>
      </c>
      <c r="G2924" s="31" t="s">
        <v>0</v>
      </c>
      <c r="H2924" s="32" t="s">
        <v>252</v>
      </c>
      <c r="I2924" s="33" t="s">
        <v>1237</v>
      </c>
      <c r="J2924" s="31" t="s">
        <v>9</v>
      </c>
      <c r="K2924" s="34">
        <v>10.199999999999999</v>
      </c>
      <c r="L2924" s="35">
        <v>0</v>
      </c>
      <c r="M2924" s="34">
        <v>10.199999999999999</v>
      </c>
      <c r="N2924" s="36">
        <v>331</v>
      </c>
      <c r="O2924" s="37">
        <f>M2924*N2924</f>
        <v>3376.2</v>
      </c>
      <c r="P2924" s="37">
        <v>0</v>
      </c>
      <c r="Q2924" s="37">
        <f>M2924*P2924</f>
        <v>0</v>
      </c>
      <c r="R2924" s="37"/>
      <c r="S2924" s="37">
        <f>M2924*R2924</f>
        <v>0</v>
      </c>
      <c r="T2924" s="37">
        <v>21</v>
      </c>
      <c r="U2924" s="37">
        <f>O2924*T2924/100</f>
        <v>709.00199999999995</v>
      </c>
      <c r="V2924" s="37">
        <f>U2924+O2924</f>
        <v>4085.2019999999998</v>
      </c>
      <c r="W2924" s="37" t="s">
        <v>1316</v>
      </c>
      <c r="X2924" s="37"/>
      <c r="Y2924" s="37">
        <v>1</v>
      </c>
    </row>
    <row r="2925" spans="6:25" s="38" customFormat="1" ht="12" outlineLevel="2" x14ac:dyDescent="0.3">
      <c r="F2925" s="39"/>
      <c r="G2925" s="40"/>
      <c r="H2925" s="191" t="s">
        <v>230</v>
      </c>
      <c r="I2925" s="203"/>
      <c r="J2925" s="203"/>
      <c r="K2925" s="203"/>
      <c r="L2925" s="203"/>
      <c r="M2925" s="203"/>
      <c r="N2925" s="203"/>
      <c r="O2925" s="203"/>
      <c r="P2925" s="42"/>
      <c r="Q2925" s="43"/>
      <c r="R2925" s="42"/>
      <c r="S2925" s="43"/>
      <c r="T2925" s="44"/>
      <c r="U2925" s="44"/>
      <c r="V2925" s="44"/>
      <c r="W2925" s="45"/>
    </row>
    <row r="2926" spans="6:25" s="38" customFormat="1" ht="6" customHeight="1" outlineLevel="2" x14ac:dyDescent="0.3">
      <c r="F2926" s="39"/>
      <c r="G2926" s="40"/>
      <c r="H2926" s="41"/>
      <c r="I2926" s="46"/>
      <c r="J2926" s="46"/>
      <c r="K2926" s="46"/>
      <c r="L2926" s="46"/>
      <c r="M2926" s="46"/>
      <c r="N2926" s="46"/>
      <c r="O2926" s="46"/>
      <c r="P2926" s="42"/>
      <c r="Q2926" s="43"/>
      <c r="R2926" s="42"/>
      <c r="S2926" s="43"/>
      <c r="T2926" s="44"/>
      <c r="U2926" s="44"/>
      <c r="V2926" s="44"/>
      <c r="W2926" s="45"/>
    </row>
    <row r="2927" spans="6:25" s="47" customFormat="1" ht="10.5" outlineLevel="3" x14ac:dyDescent="0.25">
      <c r="F2927" s="48"/>
      <c r="G2927" s="49"/>
      <c r="H2927" s="50" t="str">
        <f>IF(AND(H2926&lt;&gt;"Výkaz výměr:",I2926=""),"Výkaz výměr:","")</f>
        <v>Výkaz výměr:</v>
      </c>
      <c r="I2927" s="51" t="s">
        <v>491</v>
      </c>
      <c r="J2927" s="52"/>
      <c r="K2927" s="53"/>
      <c r="L2927" s="54"/>
      <c r="M2927" s="55"/>
      <c r="N2927" s="56"/>
      <c r="O2927" s="57"/>
      <c r="P2927" s="58"/>
      <c r="Q2927" s="56"/>
      <c r="R2927" s="56"/>
      <c r="S2927" s="56"/>
      <c r="T2927" s="59" t="s">
        <v>3</v>
      </c>
      <c r="U2927" s="56"/>
      <c r="V2927" s="56"/>
      <c r="W2927" s="60"/>
    </row>
    <row r="2928" spans="6:25" s="47" customFormat="1" ht="10.5" outlineLevel="3" x14ac:dyDescent="0.25">
      <c r="F2928" s="48"/>
      <c r="G2928" s="49"/>
      <c r="H2928" s="50" t="str">
        <f>IF(AND(H2927&lt;&gt;"Výkaz výměr:",I2927=""),"Výkaz výměr:","")</f>
        <v/>
      </c>
      <c r="I2928" s="51" t="s">
        <v>430</v>
      </c>
      <c r="J2928" s="52"/>
      <c r="K2928" s="53"/>
      <c r="L2928" s="54"/>
      <c r="M2928" s="55"/>
      <c r="N2928" s="56"/>
      <c r="O2928" s="57"/>
      <c r="P2928" s="58"/>
      <c r="Q2928" s="56"/>
      <c r="R2928" s="56"/>
      <c r="S2928" s="56"/>
      <c r="T2928" s="59" t="s">
        <v>3</v>
      </c>
      <c r="U2928" s="56"/>
      <c r="V2928" s="56"/>
      <c r="W2928" s="60"/>
    </row>
    <row r="2929" spans="6:25" s="47" customFormat="1" ht="10.5" outlineLevel="3" x14ac:dyDescent="0.25">
      <c r="F2929" s="48"/>
      <c r="G2929" s="49"/>
      <c r="H2929" s="50" t="str">
        <f>IF(AND(H2928&lt;&gt;"Výkaz výměr:",I2928=""),"Výkaz výměr:","")</f>
        <v/>
      </c>
      <c r="I2929" s="51" t="s">
        <v>693</v>
      </c>
      <c r="J2929" s="52"/>
      <c r="K2929" s="53"/>
      <c r="L2929" s="54"/>
      <c r="M2929" s="55">
        <v>10.199999999999999</v>
      </c>
      <c r="N2929" s="56"/>
      <c r="O2929" s="57"/>
      <c r="P2929" s="58"/>
      <c r="Q2929" s="56"/>
      <c r="R2929" s="56"/>
      <c r="S2929" s="56"/>
      <c r="T2929" s="59" t="s">
        <v>3</v>
      </c>
      <c r="U2929" s="56"/>
      <c r="V2929" s="56"/>
      <c r="W2929" s="60"/>
    </row>
    <row r="2930" spans="6:25" s="3" customFormat="1" ht="12.75" customHeight="1" outlineLevel="2" x14ac:dyDescent="0.25">
      <c r="F2930" s="9"/>
      <c r="G2930" s="10"/>
      <c r="H2930" s="10"/>
      <c r="I2930" s="11"/>
      <c r="J2930" s="10"/>
      <c r="K2930" s="12"/>
      <c r="L2930" s="13"/>
      <c r="M2930" s="12"/>
      <c r="N2930" s="13"/>
      <c r="O2930" s="14"/>
      <c r="P2930" s="15"/>
      <c r="Q2930" s="13"/>
      <c r="R2930" s="13"/>
      <c r="S2930" s="13"/>
      <c r="T2930" s="16" t="s">
        <v>3</v>
      </c>
      <c r="U2930" s="13"/>
      <c r="V2930" s="13"/>
      <c r="W2930" s="13"/>
    </row>
    <row r="2931" spans="6:25" s="69" customFormat="1" ht="16.5" customHeight="1" outlineLevel="1" x14ac:dyDescent="0.3">
      <c r="F2931" s="70"/>
      <c r="G2931" s="71"/>
      <c r="H2931" s="72"/>
      <c r="I2931" s="72" t="s">
        <v>456</v>
      </c>
      <c r="J2931" s="71"/>
      <c r="K2931" s="73"/>
      <c r="L2931" s="74"/>
      <c r="M2931" s="73"/>
      <c r="N2931" s="74"/>
      <c r="O2931" s="75">
        <f>SUBTOTAL(9,O2932:O2944)</f>
        <v>488.12</v>
      </c>
      <c r="P2931" s="76"/>
      <c r="Q2931" s="75">
        <f>SUBTOTAL(9,Q2932:Q2944)</f>
        <v>0</v>
      </c>
      <c r="R2931" s="74"/>
      <c r="S2931" s="75">
        <f>SUBTOTAL(9,S2932:S2944)</f>
        <v>0</v>
      </c>
      <c r="T2931" s="77"/>
      <c r="U2931" s="75">
        <f>SUBTOTAL(9,U2932:U2944)</f>
        <v>102.50519999999999</v>
      </c>
      <c r="V2931" s="75">
        <f>SUBTOTAL(9,V2932:V2944)</f>
        <v>590.62520000000006</v>
      </c>
      <c r="W2931" s="78"/>
      <c r="Y2931" s="75">
        <f>SUBTOTAL(9,Y2932:Y2944)</f>
        <v>2</v>
      </c>
    </row>
    <row r="2932" spans="6:25" s="38" customFormat="1" ht="12" outlineLevel="2" x14ac:dyDescent="0.3">
      <c r="F2932" s="30">
        <v>449</v>
      </c>
      <c r="G2932" s="31" t="s">
        <v>0</v>
      </c>
      <c r="H2932" s="32" t="s">
        <v>259</v>
      </c>
      <c r="I2932" s="33" t="s">
        <v>1187</v>
      </c>
      <c r="J2932" s="31" t="s">
        <v>9</v>
      </c>
      <c r="K2932" s="34">
        <v>2</v>
      </c>
      <c r="L2932" s="35">
        <v>0</v>
      </c>
      <c r="M2932" s="34">
        <v>2</v>
      </c>
      <c r="N2932" s="36">
        <v>238</v>
      </c>
      <c r="O2932" s="37">
        <f>M2932*N2932</f>
        <v>476</v>
      </c>
      <c r="P2932" s="37">
        <v>0</v>
      </c>
      <c r="Q2932" s="37">
        <f>M2932*P2932</f>
        <v>0</v>
      </c>
      <c r="R2932" s="37"/>
      <c r="S2932" s="37">
        <f>M2932*R2932</f>
        <v>0</v>
      </c>
      <c r="T2932" s="37">
        <v>21</v>
      </c>
      <c r="U2932" s="37">
        <f>O2932*T2932/100</f>
        <v>99.96</v>
      </c>
      <c r="V2932" s="37">
        <f>U2932+O2932</f>
        <v>575.96</v>
      </c>
      <c r="W2932" s="37"/>
      <c r="X2932" s="37"/>
      <c r="Y2932" s="37">
        <v>1</v>
      </c>
    </row>
    <row r="2933" spans="6:25" s="38" customFormat="1" ht="12" outlineLevel="2" x14ac:dyDescent="0.3">
      <c r="F2933" s="39"/>
      <c r="G2933" s="40"/>
      <c r="H2933" s="191" t="s">
        <v>230</v>
      </c>
      <c r="I2933" s="203"/>
      <c r="J2933" s="203"/>
      <c r="K2933" s="203"/>
      <c r="L2933" s="203"/>
      <c r="M2933" s="203"/>
      <c r="N2933" s="203"/>
      <c r="O2933" s="203"/>
      <c r="P2933" s="42"/>
      <c r="Q2933" s="43"/>
      <c r="R2933" s="42"/>
      <c r="S2933" s="43"/>
      <c r="T2933" s="44"/>
      <c r="U2933" s="44"/>
      <c r="V2933" s="44"/>
      <c r="W2933" s="45"/>
    </row>
    <row r="2934" spans="6:25" s="38" customFormat="1" ht="6" customHeight="1" outlineLevel="2" x14ac:dyDescent="0.3">
      <c r="F2934" s="39"/>
      <c r="G2934" s="40"/>
      <c r="H2934" s="41"/>
      <c r="I2934" s="46"/>
      <c r="J2934" s="46"/>
      <c r="K2934" s="46"/>
      <c r="L2934" s="46"/>
      <c r="M2934" s="46"/>
      <c r="N2934" s="46"/>
      <c r="O2934" s="46"/>
      <c r="P2934" s="42"/>
      <c r="Q2934" s="43"/>
      <c r="R2934" s="42"/>
      <c r="S2934" s="43"/>
      <c r="T2934" s="44"/>
      <c r="U2934" s="44"/>
      <c r="V2934" s="44"/>
      <c r="W2934" s="45"/>
    </row>
    <row r="2935" spans="6:25" s="47" customFormat="1" ht="10.5" outlineLevel="3" x14ac:dyDescent="0.25">
      <c r="F2935" s="48"/>
      <c r="G2935" s="49"/>
      <c r="H2935" s="50" t="str">
        <f>IF(AND(H2934&lt;&gt;"Výkaz výměr:",I2934=""),"Výkaz výměr:","")</f>
        <v>Výkaz výměr:</v>
      </c>
      <c r="I2935" s="51" t="s">
        <v>527</v>
      </c>
      <c r="J2935" s="52"/>
      <c r="K2935" s="53"/>
      <c r="L2935" s="54"/>
      <c r="M2935" s="55"/>
      <c r="N2935" s="56"/>
      <c r="O2935" s="57"/>
      <c r="P2935" s="58"/>
      <c r="Q2935" s="56"/>
      <c r="R2935" s="56"/>
      <c r="S2935" s="56"/>
      <c r="T2935" s="59" t="s">
        <v>3</v>
      </c>
      <c r="U2935" s="56"/>
      <c r="V2935" s="56"/>
      <c r="W2935" s="60"/>
    </row>
    <row r="2936" spans="6:25" s="47" customFormat="1" ht="10.5" outlineLevel="3" x14ac:dyDescent="0.25">
      <c r="F2936" s="48"/>
      <c r="G2936" s="49"/>
      <c r="H2936" s="50" t="str">
        <f>IF(AND(H2935&lt;&gt;"Výkaz výměr:",I2935=""),"Výkaz výměr:","")</f>
        <v/>
      </c>
      <c r="I2936" s="51" t="s">
        <v>538</v>
      </c>
      <c r="J2936" s="52"/>
      <c r="K2936" s="53"/>
      <c r="L2936" s="54"/>
      <c r="M2936" s="55"/>
      <c r="N2936" s="56"/>
      <c r="O2936" s="57"/>
      <c r="P2936" s="58"/>
      <c r="Q2936" s="56"/>
      <c r="R2936" s="56"/>
      <c r="S2936" s="56"/>
      <c r="T2936" s="59" t="s">
        <v>3</v>
      </c>
      <c r="U2936" s="56"/>
      <c r="V2936" s="56"/>
      <c r="W2936" s="60"/>
    </row>
    <row r="2937" spans="6:25" s="47" customFormat="1" ht="10.5" outlineLevel="3" x14ac:dyDescent="0.25">
      <c r="F2937" s="48"/>
      <c r="G2937" s="49"/>
      <c r="H2937" s="50" t="str">
        <f>IF(AND(H2936&lt;&gt;"Výkaz výměr:",I2936=""),"Výkaz výměr:","")</f>
        <v/>
      </c>
      <c r="I2937" s="51" t="s">
        <v>1037</v>
      </c>
      <c r="J2937" s="52"/>
      <c r="K2937" s="53"/>
      <c r="L2937" s="54"/>
      <c r="M2937" s="55"/>
      <c r="N2937" s="56"/>
      <c r="O2937" s="57"/>
      <c r="P2937" s="58"/>
      <c r="Q2937" s="56"/>
      <c r="R2937" s="56"/>
      <c r="S2937" s="56"/>
      <c r="T2937" s="59" t="s">
        <v>3</v>
      </c>
      <c r="U2937" s="56"/>
      <c r="V2937" s="56"/>
      <c r="W2937" s="60"/>
    </row>
    <row r="2938" spans="6:25" s="47" customFormat="1" ht="10.5" outlineLevel="3" x14ac:dyDescent="0.25">
      <c r="F2938" s="48"/>
      <c r="G2938" s="49"/>
      <c r="H2938" s="50" t="str">
        <f>IF(AND(H2937&lt;&gt;"Výkaz výměr:",I2937=""),"Výkaz výměr:","")</f>
        <v/>
      </c>
      <c r="I2938" s="51" t="s">
        <v>557</v>
      </c>
      <c r="J2938" s="52"/>
      <c r="K2938" s="53"/>
      <c r="L2938" s="54"/>
      <c r="M2938" s="55">
        <v>2</v>
      </c>
      <c r="N2938" s="56"/>
      <c r="O2938" s="57"/>
      <c r="P2938" s="58"/>
      <c r="Q2938" s="56"/>
      <c r="R2938" s="56"/>
      <c r="S2938" s="56"/>
      <c r="T2938" s="59" t="s">
        <v>3</v>
      </c>
      <c r="U2938" s="56"/>
      <c r="V2938" s="56"/>
      <c r="W2938" s="60"/>
    </row>
    <row r="2939" spans="6:25" s="38" customFormat="1" ht="12" outlineLevel="2" x14ac:dyDescent="0.3">
      <c r="F2939" s="30">
        <v>450</v>
      </c>
      <c r="G2939" s="31" t="s">
        <v>0</v>
      </c>
      <c r="H2939" s="32" t="s">
        <v>256</v>
      </c>
      <c r="I2939" s="33" t="s">
        <v>1251</v>
      </c>
      <c r="J2939" s="31" t="s">
        <v>9</v>
      </c>
      <c r="K2939" s="34">
        <v>0.6</v>
      </c>
      <c r="L2939" s="35">
        <v>0</v>
      </c>
      <c r="M2939" s="34">
        <v>0.6</v>
      </c>
      <c r="N2939" s="36">
        <v>20.2</v>
      </c>
      <c r="O2939" s="37">
        <f>M2939*N2939</f>
        <v>12.12</v>
      </c>
      <c r="P2939" s="37">
        <v>0</v>
      </c>
      <c r="Q2939" s="37">
        <f>M2939*P2939</f>
        <v>0</v>
      </c>
      <c r="R2939" s="37"/>
      <c r="S2939" s="37">
        <f>M2939*R2939</f>
        <v>0</v>
      </c>
      <c r="T2939" s="37">
        <v>21</v>
      </c>
      <c r="U2939" s="37">
        <f>O2939*T2939/100</f>
        <v>2.5451999999999999</v>
      </c>
      <c r="V2939" s="37">
        <f>U2939+O2939</f>
        <v>14.665199999999999</v>
      </c>
      <c r="W2939" s="37" t="s">
        <v>1370</v>
      </c>
      <c r="X2939" s="37"/>
      <c r="Y2939" s="37">
        <v>1</v>
      </c>
    </row>
    <row r="2940" spans="6:25" s="38" customFormat="1" ht="12" outlineLevel="2" x14ac:dyDescent="0.3">
      <c r="F2940" s="39"/>
      <c r="G2940" s="40"/>
      <c r="H2940" s="191" t="s">
        <v>230</v>
      </c>
      <c r="I2940" s="203"/>
      <c r="J2940" s="203"/>
      <c r="K2940" s="203"/>
      <c r="L2940" s="203"/>
      <c r="M2940" s="203"/>
      <c r="N2940" s="203"/>
      <c r="O2940" s="203"/>
      <c r="P2940" s="42"/>
      <c r="Q2940" s="43"/>
      <c r="R2940" s="42"/>
      <c r="S2940" s="43"/>
      <c r="T2940" s="44"/>
      <c r="U2940" s="44"/>
      <c r="V2940" s="44"/>
      <c r="W2940" s="45"/>
    </row>
    <row r="2941" spans="6:25" s="38" customFormat="1" ht="6" customHeight="1" outlineLevel="2" x14ac:dyDescent="0.3">
      <c r="F2941" s="39"/>
      <c r="G2941" s="40"/>
      <c r="H2941" s="41"/>
      <c r="I2941" s="46"/>
      <c r="J2941" s="46"/>
      <c r="K2941" s="46"/>
      <c r="L2941" s="46"/>
      <c r="M2941" s="46"/>
      <c r="N2941" s="46"/>
      <c r="O2941" s="46"/>
      <c r="P2941" s="42"/>
      <c r="Q2941" s="43"/>
      <c r="R2941" s="42"/>
      <c r="S2941" s="43"/>
      <c r="T2941" s="44"/>
      <c r="U2941" s="44"/>
      <c r="V2941" s="44"/>
      <c r="W2941" s="45"/>
    </row>
    <row r="2942" spans="6:25" s="47" customFormat="1" ht="10.5" outlineLevel="3" x14ac:dyDescent="0.25">
      <c r="F2942" s="48"/>
      <c r="G2942" s="49"/>
      <c r="H2942" s="50" t="str">
        <f>IF(AND(H2941&lt;&gt;"Výkaz výměr:",I2941=""),"Výkaz výměr:","")</f>
        <v>Výkaz výměr:</v>
      </c>
      <c r="I2942" s="51" t="s">
        <v>675</v>
      </c>
      <c r="J2942" s="52"/>
      <c r="K2942" s="53"/>
      <c r="L2942" s="54"/>
      <c r="M2942" s="55"/>
      <c r="N2942" s="56"/>
      <c r="O2942" s="57"/>
      <c r="P2942" s="58"/>
      <c r="Q2942" s="56"/>
      <c r="R2942" s="56"/>
      <c r="S2942" s="56"/>
      <c r="T2942" s="59" t="s">
        <v>3</v>
      </c>
      <c r="U2942" s="56"/>
      <c r="V2942" s="56"/>
      <c r="W2942" s="60"/>
    </row>
    <row r="2943" spans="6:25" s="47" customFormat="1" ht="10.5" outlineLevel="3" x14ac:dyDescent="0.25">
      <c r="F2943" s="48"/>
      <c r="G2943" s="49"/>
      <c r="H2943" s="50" t="str">
        <f>IF(AND(H2942&lt;&gt;"Výkaz výměr:",I2942=""),"Výkaz výměr:","")</f>
        <v/>
      </c>
      <c r="I2943" s="51" t="s">
        <v>622</v>
      </c>
      <c r="J2943" s="52"/>
      <c r="K2943" s="53"/>
      <c r="L2943" s="54"/>
      <c r="M2943" s="55">
        <v>0.6</v>
      </c>
      <c r="N2943" s="56"/>
      <c r="O2943" s="57"/>
      <c r="P2943" s="58"/>
      <c r="Q2943" s="56"/>
      <c r="R2943" s="56"/>
      <c r="S2943" s="56"/>
      <c r="T2943" s="59" t="s">
        <v>3</v>
      </c>
      <c r="U2943" s="56"/>
      <c r="V2943" s="56"/>
      <c r="W2943" s="60"/>
    </row>
    <row r="2944" spans="6:25" s="3" customFormat="1" ht="12.75" customHeight="1" outlineLevel="2" x14ac:dyDescent="0.25">
      <c r="F2944" s="9"/>
      <c r="G2944" s="10"/>
      <c r="H2944" s="10"/>
      <c r="I2944" s="11"/>
      <c r="J2944" s="10"/>
      <c r="K2944" s="12"/>
      <c r="L2944" s="13"/>
      <c r="M2944" s="12"/>
      <c r="N2944" s="13"/>
      <c r="O2944" s="14"/>
      <c r="P2944" s="15"/>
      <c r="Q2944" s="13"/>
      <c r="R2944" s="13"/>
      <c r="S2944" s="13"/>
      <c r="T2944" s="16" t="s">
        <v>3</v>
      </c>
      <c r="U2944" s="13"/>
      <c r="V2944" s="13"/>
      <c r="W2944" s="13"/>
    </row>
    <row r="2945" spans="6:25" s="69" customFormat="1" ht="16.5" customHeight="1" outlineLevel="1" x14ac:dyDescent="0.3">
      <c r="F2945" s="70"/>
      <c r="G2945" s="71"/>
      <c r="H2945" s="72"/>
      <c r="I2945" s="72" t="s">
        <v>835</v>
      </c>
      <c r="J2945" s="71"/>
      <c r="K2945" s="73"/>
      <c r="L2945" s="74"/>
      <c r="M2945" s="73"/>
      <c r="N2945" s="74"/>
      <c r="O2945" s="75">
        <f>SUBTOTAL(9,O2946:O2989)</f>
        <v>42650.468200000003</v>
      </c>
      <c r="P2945" s="76"/>
      <c r="Q2945" s="75">
        <f>SUBTOTAL(9,Q2946:Q2989)</f>
        <v>0</v>
      </c>
      <c r="R2945" s="74"/>
      <c r="S2945" s="75">
        <f>SUBTOTAL(9,S2946:S2989)</f>
        <v>0</v>
      </c>
      <c r="T2945" s="77"/>
      <c r="U2945" s="75">
        <f>SUBTOTAL(9,U2946:U2989)</f>
        <v>8956.5983219999998</v>
      </c>
      <c r="V2945" s="75">
        <f>SUBTOTAL(9,V2946:V2989)</f>
        <v>51607.066522000001</v>
      </c>
      <c r="W2945" s="78"/>
      <c r="Y2945" s="75">
        <f>SUBTOTAL(9,Y2946:Y2989)</f>
        <v>5</v>
      </c>
    </row>
    <row r="2946" spans="6:25" s="38" customFormat="1" ht="12" outlineLevel="2" x14ac:dyDescent="0.3">
      <c r="F2946" s="30">
        <v>451</v>
      </c>
      <c r="G2946" s="31" t="s">
        <v>0</v>
      </c>
      <c r="H2946" s="32" t="s">
        <v>264</v>
      </c>
      <c r="I2946" s="33" t="s">
        <v>1231</v>
      </c>
      <c r="J2946" s="31" t="s">
        <v>9</v>
      </c>
      <c r="K2946" s="34">
        <v>93.158000000000001</v>
      </c>
      <c r="L2946" s="35">
        <v>0</v>
      </c>
      <c r="M2946" s="34">
        <v>93.158000000000001</v>
      </c>
      <c r="N2946" s="36">
        <v>54.3</v>
      </c>
      <c r="O2946" s="37">
        <f>M2946*N2946</f>
        <v>5058.4794000000002</v>
      </c>
      <c r="P2946" s="37">
        <v>0</v>
      </c>
      <c r="Q2946" s="37">
        <f>M2946*P2946</f>
        <v>0</v>
      </c>
      <c r="R2946" s="37"/>
      <c r="S2946" s="37">
        <f>M2946*R2946</f>
        <v>0</v>
      </c>
      <c r="T2946" s="37">
        <v>21</v>
      </c>
      <c r="U2946" s="37">
        <f>O2946*T2946/100</f>
        <v>1062.2806740000001</v>
      </c>
      <c r="V2946" s="37">
        <f>U2946+O2946</f>
        <v>6120.7600739999998</v>
      </c>
      <c r="W2946" s="37"/>
      <c r="X2946" s="37"/>
      <c r="Y2946" s="37">
        <v>1</v>
      </c>
    </row>
    <row r="2947" spans="6:25" s="38" customFormat="1" ht="12" outlineLevel="2" x14ac:dyDescent="0.3">
      <c r="F2947" s="39"/>
      <c r="G2947" s="40"/>
      <c r="H2947" s="191" t="s">
        <v>230</v>
      </c>
      <c r="I2947" s="203"/>
      <c r="J2947" s="203"/>
      <c r="K2947" s="203"/>
      <c r="L2947" s="203"/>
      <c r="M2947" s="203"/>
      <c r="N2947" s="203"/>
      <c r="O2947" s="203"/>
      <c r="P2947" s="42"/>
      <c r="Q2947" s="43"/>
      <c r="R2947" s="42"/>
      <c r="S2947" s="43"/>
      <c r="T2947" s="44"/>
      <c r="U2947" s="44"/>
      <c r="V2947" s="44"/>
      <c r="W2947" s="45"/>
    </row>
    <row r="2948" spans="6:25" s="38" customFormat="1" ht="6" customHeight="1" outlineLevel="2" x14ac:dyDescent="0.3">
      <c r="F2948" s="39"/>
      <c r="G2948" s="40"/>
      <c r="H2948" s="41"/>
      <c r="I2948" s="46"/>
      <c r="J2948" s="46"/>
      <c r="K2948" s="46"/>
      <c r="L2948" s="46"/>
      <c r="M2948" s="46"/>
      <c r="N2948" s="46"/>
      <c r="O2948" s="46"/>
      <c r="P2948" s="42"/>
      <c r="Q2948" s="43"/>
      <c r="R2948" s="42"/>
      <c r="S2948" s="43"/>
      <c r="T2948" s="44"/>
      <c r="U2948" s="44"/>
      <c r="V2948" s="44"/>
      <c r="W2948" s="45"/>
    </row>
    <row r="2949" spans="6:25" s="47" customFormat="1" ht="10.5" outlineLevel="3" x14ac:dyDescent="0.25">
      <c r="F2949" s="48"/>
      <c r="G2949" s="49"/>
      <c r="H2949" s="50" t="str">
        <f t="shared" ref="H2949:H2955" si="48">IF(AND(H2948&lt;&gt;"Výkaz výměr:",I2948=""),"Výkaz výměr:","")</f>
        <v>Výkaz výměr:</v>
      </c>
      <c r="I2949" s="51" t="s">
        <v>965</v>
      </c>
      <c r="J2949" s="52"/>
      <c r="K2949" s="53"/>
      <c r="L2949" s="54"/>
      <c r="M2949" s="55"/>
      <c r="N2949" s="56"/>
      <c r="O2949" s="57"/>
      <c r="P2949" s="58"/>
      <c r="Q2949" s="56"/>
      <c r="R2949" s="56"/>
      <c r="S2949" s="56"/>
      <c r="T2949" s="59" t="s">
        <v>3</v>
      </c>
      <c r="U2949" s="56"/>
      <c r="V2949" s="56"/>
      <c r="W2949" s="60"/>
    </row>
    <row r="2950" spans="6:25" s="47" customFormat="1" ht="10.5" outlineLevel="3" x14ac:dyDescent="0.25">
      <c r="F2950" s="48"/>
      <c r="G2950" s="49"/>
      <c r="H2950" s="50" t="str">
        <f t="shared" si="48"/>
        <v/>
      </c>
      <c r="I2950" s="51" t="s">
        <v>413</v>
      </c>
      <c r="J2950" s="52"/>
      <c r="K2950" s="53"/>
      <c r="L2950" s="54"/>
      <c r="M2950" s="55"/>
      <c r="N2950" s="56"/>
      <c r="O2950" s="57"/>
      <c r="P2950" s="58"/>
      <c r="Q2950" s="56"/>
      <c r="R2950" s="56"/>
      <c r="S2950" s="56"/>
      <c r="T2950" s="59" t="s">
        <v>3</v>
      </c>
      <c r="U2950" s="56"/>
      <c r="V2950" s="56"/>
      <c r="W2950" s="60"/>
    </row>
    <row r="2951" spans="6:25" s="47" customFormat="1" ht="10.5" outlineLevel="3" x14ac:dyDescent="0.25">
      <c r="F2951" s="48"/>
      <c r="G2951" s="49"/>
      <c r="H2951" s="50" t="str">
        <f t="shared" si="48"/>
        <v/>
      </c>
      <c r="I2951" s="51" t="s">
        <v>527</v>
      </c>
      <c r="J2951" s="52"/>
      <c r="K2951" s="53"/>
      <c r="L2951" s="54"/>
      <c r="M2951" s="55"/>
      <c r="N2951" s="56"/>
      <c r="O2951" s="57"/>
      <c r="P2951" s="58"/>
      <c r="Q2951" s="56"/>
      <c r="R2951" s="56"/>
      <c r="S2951" s="56"/>
      <c r="T2951" s="59" t="s">
        <v>3</v>
      </c>
      <c r="U2951" s="56"/>
      <c r="V2951" s="56"/>
      <c r="W2951" s="60"/>
    </row>
    <row r="2952" spans="6:25" s="47" customFormat="1" ht="10.5" outlineLevel="3" x14ac:dyDescent="0.25">
      <c r="F2952" s="48"/>
      <c r="G2952" s="49"/>
      <c r="H2952" s="50" t="str">
        <f t="shared" si="48"/>
        <v/>
      </c>
      <c r="I2952" s="51" t="s">
        <v>538</v>
      </c>
      <c r="J2952" s="52"/>
      <c r="K2952" s="53"/>
      <c r="L2952" s="54"/>
      <c r="M2952" s="55"/>
      <c r="N2952" s="56"/>
      <c r="O2952" s="57"/>
      <c r="P2952" s="58"/>
      <c r="Q2952" s="56"/>
      <c r="R2952" s="56"/>
      <c r="S2952" s="56"/>
      <c r="T2952" s="59" t="s">
        <v>3</v>
      </c>
      <c r="U2952" s="56"/>
      <c r="V2952" s="56"/>
      <c r="W2952" s="60"/>
    </row>
    <row r="2953" spans="6:25" s="47" customFormat="1" ht="10.5" outlineLevel="3" x14ac:dyDescent="0.25">
      <c r="F2953" s="48"/>
      <c r="G2953" s="49"/>
      <c r="H2953" s="50" t="str">
        <f t="shared" si="48"/>
        <v/>
      </c>
      <c r="I2953" s="51" t="s">
        <v>1037</v>
      </c>
      <c r="J2953" s="52"/>
      <c r="K2953" s="53"/>
      <c r="L2953" s="54"/>
      <c r="M2953" s="55"/>
      <c r="N2953" s="56"/>
      <c r="O2953" s="57"/>
      <c r="P2953" s="58"/>
      <c r="Q2953" s="56"/>
      <c r="R2953" s="56"/>
      <c r="S2953" s="56"/>
      <c r="T2953" s="59" t="s">
        <v>3</v>
      </c>
      <c r="U2953" s="56"/>
      <c r="V2953" s="56"/>
      <c r="W2953" s="60"/>
    </row>
    <row r="2954" spans="6:25" s="47" customFormat="1" ht="10.5" outlineLevel="3" x14ac:dyDescent="0.25">
      <c r="F2954" s="48"/>
      <c r="G2954" s="49"/>
      <c r="H2954" s="50" t="str">
        <f t="shared" si="48"/>
        <v/>
      </c>
      <c r="I2954" s="51" t="s">
        <v>539</v>
      </c>
      <c r="J2954" s="52"/>
      <c r="K2954" s="53"/>
      <c r="L2954" s="54"/>
      <c r="M2954" s="55"/>
      <c r="N2954" s="56"/>
      <c r="O2954" s="57"/>
      <c r="P2954" s="58"/>
      <c r="Q2954" s="56"/>
      <c r="R2954" s="56"/>
      <c r="S2954" s="56"/>
      <c r="T2954" s="59" t="s">
        <v>3</v>
      </c>
      <c r="U2954" s="56"/>
      <c r="V2954" s="56"/>
      <c r="W2954" s="60"/>
    </row>
    <row r="2955" spans="6:25" s="47" customFormat="1" ht="10.5" outlineLevel="3" x14ac:dyDescent="0.25">
      <c r="F2955" s="48"/>
      <c r="G2955" s="49"/>
      <c r="H2955" s="50" t="str">
        <f t="shared" si="48"/>
        <v/>
      </c>
      <c r="I2955" s="51" t="s">
        <v>875</v>
      </c>
      <c r="J2955" s="52"/>
      <c r="K2955" s="53"/>
      <c r="L2955" s="54"/>
      <c r="M2955" s="55">
        <v>93.158000000000001</v>
      </c>
      <c r="N2955" s="56"/>
      <c r="O2955" s="57"/>
      <c r="P2955" s="58"/>
      <c r="Q2955" s="56"/>
      <c r="R2955" s="56"/>
      <c r="S2955" s="56"/>
      <c r="T2955" s="59" t="s">
        <v>3</v>
      </c>
      <c r="U2955" s="56"/>
      <c r="V2955" s="56"/>
      <c r="W2955" s="60"/>
    </row>
    <row r="2956" spans="6:25" s="38" customFormat="1" ht="12" outlineLevel="2" x14ac:dyDescent="0.3">
      <c r="F2956" s="30">
        <v>452</v>
      </c>
      <c r="G2956" s="31" t="s">
        <v>0</v>
      </c>
      <c r="H2956" s="32" t="s">
        <v>260</v>
      </c>
      <c r="I2956" s="33" t="s">
        <v>1224</v>
      </c>
      <c r="J2956" s="31" t="s">
        <v>9</v>
      </c>
      <c r="K2956" s="34">
        <v>93.158000000000001</v>
      </c>
      <c r="L2956" s="35">
        <v>0</v>
      </c>
      <c r="M2956" s="34">
        <v>93.158000000000001</v>
      </c>
      <c r="N2956" s="36">
        <v>72.400000000000006</v>
      </c>
      <c r="O2956" s="37">
        <f>M2956*N2956</f>
        <v>6744.6392000000005</v>
      </c>
      <c r="P2956" s="37">
        <v>0</v>
      </c>
      <c r="Q2956" s="37">
        <f>M2956*P2956</f>
        <v>0</v>
      </c>
      <c r="R2956" s="37"/>
      <c r="S2956" s="37">
        <f>M2956*R2956</f>
        <v>0</v>
      </c>
      <c r="T2956" s="37">
        <v>21</v>
      </c>
      <c r="U2956" s="37">
        <f>O2956*T2956/100</f>
        <v>1416.3742320000001</v>
      </c>
      <c r="V2956" s="37">
        <f>U2956+O2956</f>
        <v>8161.0134320000006</v>
      </c>
      <c r="W2956" s="37"/>
      <c r="X2956" s="37"/>
      <c r="Y2956" s="37">
        <v>1</v>
      </c>
    </row>
    <row r="2957" spans="6:25" s="38" customFormat="1" ht="12" outlineLevel="2" x14ac:dyDescent="0.3">
      <c r="F2957" s="39"/>
      <c r="G2957" s="40"/>
      <c r="H2957" s="191" t="s">
        <v>230</v>
      </c>
      <c r="I2957" s="203"/>
      <c r="J2957" s="203"/>
      <c r="K2957" s="203"/>
      <c r="L2957" s="203"/>
      <c r="M2957" s="203"/>
      <c r="N2957" s="203"/>
      <c r="O2957" s="203"/>
      <c r="P2957" s="42"/>
      <c r="Q2957" s="43"/>
      <c r="R2957" s="42"/>
      <c r="S2957" s="43"/>
      <c r="T2957" s="44"/>
      <c r="U2957" s="44"/>
      <c r="V2957" s="44"/>
      <c r="W2957" s="45"/>
    </row>
    <row r="2958" spans="6:25" s="38" customFormat="1" ht="6" customHeight="1" outlineLevel="2" x14ac:dyDescent="0.3">
      <c r="F2958" s="39"/>
      <c r="G2958" s="40"/>
      <c r="H2958" s="41"/>
      <c r="I2958" s="46"/>
      <c r="J2958" s="46"/>
      <c r="K2958" s="46"/>
      <c r="L2958" s="46"/>
      <c r="M2958" s="46"/>
      <c r="N2958" s="46"/>
      <c r="O2958" s="46"/>
      <c r="P2958" s="42"/>
      <c r="Q2958" s="43"/>
      <c r="R2958" s="42"/>
      <c r="S2958" s="43"/>
      <c r="T2958" s="44"/>
      <c r="U2958" s="44"/>
      <c r="V2958" s="44"/>
      <c r="W2958" s="45"/>
    </row>
    <row r="2959" spans="6:25" s="47" customFormat="1" ht="10.5" outlineLevel="3" x14ac:dyDescent="0.25">
      <c r="F2959" s="48"/>
      <c r="G2959" s="49"/>
      <c r="H2959" s="50" t="str">
        <f t="shared" ref="H2959:H2966" si="49">IF(AND(H2958&lt;&gt;"Výkaz výměr:",I2958=""),"Výkaz výměr:","")</f>
        <v>Výkaz výměr:</v>
      </c>
      <c r="I2959" s="51" t="s">
        <v>878</v>
      </c>
      <c r="J2959" s="52"/>
      <c r="K2959" s="53"/>
      <c r="L2959" s="54"/>
      <c r="M2959" s="55"/>
      <c r="N2959" s="56"/>
      <c r="O2959" s="57"/>
      <c r="P2959" s="58"/>
      <c r="Q2959" s="56"/>
      <c r="R2959" s="56"/>
      <c r="S2959" s="56"/>
      <c r="T2959" s="59" t="s">
        <v>3</v>
      </c>
      <c r="U2959" s="56"/>
      <c r="V2959" s="56"/>
      <c r="W2959" s="60"/>
    </row>
    <row r="2960" spans="6:25" s="47" customFormat="1" ht="10.5" outlineLevel="3" x14ac:dyDescent="0.25">
      <c r="F2960" s="48"/>
      <c r="G2960" s="49"/>
      <c r="H2960" s="50" t="str">
        <f t="shared" si="49"/>
        <v/>
      </c>
      <c r="I2960" s="51" t="s">
        <v>965</v>
      </c>
      <c r="J2960" s="52"/>
      <c r="K2960" s="53"/>
      <c r="L2960" s="54"/>
      <c r="M2960" s="55"/>
      <c r="N2960" s="56"/>
      <c r="O2960" s="57"/>
      <c r="P2960" s="58"/>
      <c r="Q2960" s="56"/>
      <c r="R2960" s="56"/>
      <c r="S2960" s="56"/>
      <c r="T2960" s="59" t="s">
        <v>3</v>
      </c>
      <c r="U2960" s="56"/>
      <c r="V2960" s="56"/>
      <c r="W2960" s="60"/>
    </row>
    <row r="2961" spans="6:25" s="47" customFormat="1" ht="10.5" outlineLevel="3" x14ac:dyDescent="0.25">
      <c r="F2961" s="48"/>
      <c r="G2961" s="49"/>
      <c r="H2961" s="50" t="str">
        <f t="shared" si="49"/>
        <v/>
      </c>
      <c r="I2961" s="51" t="s">
        <v>413</v>
      </c>
      <c r="J2961" s="52"/>
      <c r="K2961" s="53"/>
      <c r="L2961" s="54"/>
      <c r="M2961" s="55"/>
      <c r="N2961" s="56"/>
      <c r="O2961" s="57"/>
      <c r="P2961" s="58"/>
      <c r="Q2961" s="56"/>
      <c r="R2961" s="56"/>
      <c r="S2961" s="56"/>
      <c r="T2961" s="59" t="s">
        <v>3</v>
      </c>
      <c r="U2961" s="56"/>
      <c r="V2961" s="56"/>
      <c r="W2961" s="60"/>
    </row>
    <row r="2962" spans="6:25" s="47" customFormat="1" ht="10.5" outlineLevel="3" x14ac:dyDescent="0.25">
      <c r="F2962" s="48"/>
      <c r="G2962" s="49"/>
      <c r="H2962" s="50" t="str">
        <f t="shared" si="49"/>
        <v/>
      </c>
      <c r="I2962" s="51" t="s">
        <v>527</v>
      </c>
      <c r="J2962" s="52"/>
      <c r="K2962" s="53"/>
      <c r="L2962" s="54"/>
      <c r="M2962" s="55"/>
      <c r="N2962" s="56"/>
      <c r="O2962" s="57"/>
      <c r="P2962" s="58"/>
      <c r="Q2962" s="56"/>
      <c r="R2962" s="56"/>
      <c r="S2962" s="56"/>
      <c r="T2962" s="59" t="s">
        <v>3</v>
      </c>
      <c r="U2962" s="56"/>
      <c r="V2962" s="56"/>
      <c r="W2962" s="60"/>
    </row>
    <row r="2963" spans="6:25" s="47" customFormat="1" ht="10.5" outlineLevel="3" x14ac:dyDescent="0.25">
      <c r="F2963" s="48"/>
      <c r="G2963" s="49"/>
      <c r="H2963" s="50" t="str">
        <f t="shared" si="49"/>
        <v/>
      </c>
      <c r="I2963" s="51" t="s">
        <v>538</v>
      </c>
      <c r="J2963" s="52"/>
      <c r="K2963" s="53"/>
      <c r="L2963" s="54"/>
      <c r="M2963" s="55"/>
      <c r="N2963" s="56"/>
      <c r="O2963" s="57"/>
      <c r="P2963" s="58"/>
      <c r="Q2963" s="56"/>
      <c r="R2963" s="56"/>
      <c r="S2963" s="56"/>
      <c r="T2963" s="59" t="s">
        <v>3</v>
      </c>
      <c r="U2963" s="56"/>
      <c r="V2963" s="56"/>
      <c r="W2963" s="60"/>
    </row>
    <row r="2964" spans="6:25" s="47" customFormat="1" ht="10.5" outlineLevel="3" x14ac:dyDescent="0.25">
      <c r="F2964" s="48"/>
      <c r="G2964" s="49"/>
      <c r="H2964" s="50" t="str">
        <f t="shared" si="49"/>
        <v/>
      </c>
      <c r="I2964" s="51" t="s">
        <v>1037</v>
      </c>
      <c r="J2964" s="52"/>
      <c r="K2964" s="53"/>
      <c r="L2964" s="54"/>
      <c r="M2964" s="55"/>
      <c r="N2964" s="56"/>
      <c r="O2964" s="57"/>
      <c r="P2964" s="58"/>
      <c r="Q2964" s="56"/>
      <c r="R2964" s="56"/>
      <c r="S2964" s="56"/>
      <c r="T2964" s="59" t="s">
        <v>3</v>
      </c>
      <c r="U2964" s="56"/>
      <c r="V2964" s="56"/>
      <c r="W2964" s="60"/>
    </row>
    <row r="2965" spans="6:25" s="47" customFormat="1" ht="10.5" outlineLevel="3" x14ac:dyDescent="0.25">
      <c r="F2965" s="48"/>
      <c r="G2965" s="49"/>
      <c r="H2965" s="50" t="str">
        <f t="shared" si="49"/>
        <v/>
      </c>
      <c r="I2965" s="51" t="s">
        <v>539</v>
      </c>
      <c r="J2965" s="52"/>
      <c r="K2965" s="53"/>
      <c r="L2965" s="54"/>
      <c r="M2965" s="55"/>
      <c r="N2965" s="56"/>
      <c r="O2965" s="57"/>
      <c r="P2965" s="58"/>
      <c r="Q2965" s="56"/>
      <c r="R2965" s="56"/>
      <c r="S2965" s="56"/>
      <c r="T2965" s="59" t="s">
        <v>3</v>
      </c>
      <c r="U2965" s="56"/>
      <c r="V2965" s="56"/>
      <c r="W2965" s="60"/>
    </row>
    <row r="2966" spans="6:25" s="47" customFormat="1" ht="10.5" outlineLevel="3" x14ac:dyDescent="0.25">
      <c r="F2966" s="48"/>
      <c r="G2966" s="49"/>
      <c r="H2966" s="50" t="str">
        <f t="shared" si="49"/>
        <v/>
      </c>
      <c r="I2966" s="51" t="s">
        <v>875</v>
      </c>
      <c r="J2966" s="52"/>
      <c r="K2966" s="53"/>
      <c r="L2966" s="54"/>
      <c r="M2966" s="55">
        <v>93.158000000000001</v>
      </c>
      <c r="N2966" s="56"/>
      <c r="O2966" s="57"/>
      <c r="P2966" s="58"/>
      <c r="Q2966" s="56"/>
      <c r="R2966" s="56"/>
      <c r="S2966" s="56"/>
      <c r="T2966" s="59" t="s">
        <v>3</v>
      </c>
      <c r="U2966" s="56"/>
      <c r="V2966" s="56"/>
      <c r="W2966" s="60"/>
    </row>
    <row r="2967" spans="6:25" s="38" customFormat="1" ht="12" outlineLevel="2" x14ac:dyDescent="0.3">
      <c r="F2967" s="30">
        <v>453</v>
      </c>
      <c r="G2967" s="31" t="s">
        <v>0</v>
      </c>
      <c r="H2967" s="32" t="s">
        <v>262</v>
      </c>
      <c r="I2967" s="33" t="s">
        <v>1236</v>
      </c>
      <c r="J2967" s="31" t="s">
        <v>9</v>
      </c>
      <c r="K2967" s="34">
        <v>838.41800000000001</v>
      </c>
      <c r="L2967" s="35">
        <v>0</v>
      </c>
      <c r="M2967" s="34">
        <v>838.41800000000001</v>
      </c>
      <c r="N2967" s="36">
        <v>17.2</v>
      </c>
      <c r="O2967" s="37">
        <f>M2967*N2967</f>
        <v>14420.7896</v>
      </c>
      <c r="P2967" s="37">
        <v>0</v>
      </c>
      <c r="Q2967" s="37">
        <f>M2967*P2967</f>
        <v>0</v>
      </c>
      <c r="R2967" s="37"/>
      <c r="S2967" s="37">
        <f>M2967*R2967</f>
        <v>0</v>
      </c>
      <c r="T2967" s="37">
        <v>21</v>
      </c>
      <c r="U2967" s="37">
        <f>O2967*T2967/100</f>
        <v>3028.3658159999995</v>
      </c>
      <c r="V2967" s="37">
        <f>U2967+O2967</f>
        <v>17449.155416000001</v>
      </c>
      <c r="W2967" s="37" t="s">
        <v>1323</v>
      </c>
      <c r="X2967" s="37"/>
      <c r="Y2967" s="37">
        <v>1</v>
      </c>
    </row>
    <row r="2968" spans="6:25" s="38" customFormat="1" ht="12" outlineLevel="2" x14ac:dyDescent="0.3">
      <c r="F2968" s="39"/>
      <c r="G2968" s="40"/>
      <c r="H2968" s="191" t="s">
        <v>230</v>
      </c>
      <c r="I2968" s="203"/>
      <c r="J2968" s="203"/>
      <c r="K2968" s="203"/>
      <c r="L2968" s="203"/>
      <c r="M2968" s="203"/>
      <c r="N2968" s="203"/>
      <c r="O2968" s="203"/>
      <c r="P2968" s="42"/>
      <c r="Q2968" s="43"/>
      <c r="R2968" s="42"/>
      <c r="S2968" s="43"/>
      <c r="T2968" s="44"/>
      <c r="U2968" s="44"/>
      <c r="V2968" s="44"/>
      <c r="W2968" s="45"/>
    </row>
    <row r="2969" spans="6:25" s="38" customFormat="1" ht="6" customHeight="1" outlineLevel="2" x14ac:dyDescent="0.3">
      <c r="F2969" s="39"/>
      <c r="G2969" s="40"/>
      <c r="H2969" s="41"/>
      <c r="I2969" s="46"/>
      <c r="J2969" s="46"/>
      <c r="K2969" s="46"/>
      <c r="L2969" s="46"/>
      <c r="M2969" s="46"/>
      <c r="N2969" s="46"/>
      <c r="O2969" s="46"/>
      <c r="P2969" s="42"/>
      <c r="Q2969" s="43"/>
      <c r="R2969" s="42"/>
      <c r="S2969" s="43"/>
      <c r="T2969" s="44"/>
      <c r="U2969" s="44"/>
      <c r="V2969" s="44"/>
      <c r="W2969" s="45"/>
    </row>
    <row r="2970" spans="6:25" s="47" customFormat="1" ht="10.5" outlineLevel="3" x14ac:dyDescent="0.25">
      <c r="F2970" s="48"/>
      <c r="G2970" s="49"/>
      <c r="H2970" s="50" t="str">
        <f t="shared" ref="H2970:H2978" si="50">IF(AND(H2969&lt;&gt;"Výkaz výměr:",I2969=""),"Výkaz výměr:","")</f>
        <v>Výkaz výměr:</v>
      </c>
      <c r="I2970" s="51" t="s">
        <v>459</v>
      </c>
      <c r="J2970" s="52"/>
      <c r="K2970" s="53"/>
      <c r="L2970" s="54"/>
      <c r="M2970" s="55"/>
      <c r="N2970" s="56"/>
      <c r="O2970" s="57"/>
      <c r="P2970" s="58"/>
      <c r="Q2970" s="56"/>
      <c r="R2970" s="56"/>
      <c r="S2970" s="56"/>
      <c r="T2970" s="59" t="s">
        <v>3</v>
      </c>
      <c r="U2970" s="56"/>
      <c r="V2970" s="56"/>
      <c r="W2970" s="60"/>
    </row>
    <row r="2971" spans="6:25" s="47" customFormat="1" ht="10.5" outlineLevel="3" x14ac:dyDescent="0.25">
      <c r="F2971" s="48"/>
      <c r="G2971" s="49"/>
      <c r="H2971" s="50" t="str">
        <f t="shared" si="50"/>
        <v/>
      </c>
      <c r="I2971" s="51" t="s">
        <v>1046</v>
      </c>
      <c r="J2971" s="52"/>
      <c r="K2971" s="53"/>
      <c r="L2971" s="54"/>
      <c r="M2971" s="55"/>
      <c r="N2971" s="56"/>
      <c r="O2971" s="57"/>
      <c r="P2971" s="58"/>
      <c r="Q2971" s="56"/>
      <c r="R2971" s="56"/>
      <c r="S2971" s="56"/>
      <c r="T2971" s="59" t="s">
        <v>3</v>
      </c>
      <c r="U2971" s="56"/>
      <c r="V2971" s="56"/>
      <c r="W2971" s="60"/>
    </row>
    <row r="2972" spans="6:25" s="47" customFormat="1" ht="10.5" outlineLevel="3" x14ac:dyDescent="0.25">
      <c r="F2972" s="48"/>
      <c r="G2972" s="49"/>
      <c r="H2972" s="50" t="str">
        <f t="shared" si="50"/>
        <v/>
      </c>
      <c r="I2972" s="51" t="s">
        <v>1028</v>
      </c>
      <c r="J2972" s="52"/>
      <c r="K2972" s="53"/>
      <c r="L2972" s="54"/>
      <c r="M2972" s="55"/>
      <c r="N2972" s="56"/>
      <c r="O2972" s="57"/>
      <c r="P2972" s="58"/>
      <c r="Q2972" s="56"/>
      <c r="R2972" s="56"/>
      <c r="S2972" s="56"/>
      <c r="T2972" s="59" t="s">
        <v>3</v>
      </c>
      <c r="U2972" s="56"/>
      <c r="V2972" s="56"/>
      <c r="W2972" s="60"/>
    </row>
    <row r="2973" spans="6:25" s="47" customFormat="1" ht="10.5" outlineLevel="3" x14ac:dyDescent="0.25">
      <c r="F2973" s="48"/>
      <c r="G2973" s="49"/>
      <c r="H2973" s="50" t="str">
        <f t="shared" si="50"/>
        <v/>
      </c>
      <c r="I2973" s="51" t="s">
        <v>552</v>
      </c>
      <c r="J2973" s="52"/>
      <c r="K2973" s="53"/>
      <c r="L2973" s="54"/>
      <c r="M2973" s="55"/>
      <c r="N2973" s="56"/>
      <c r="O2973" s="57"/>
      <c r="P2973" s="58"/>
      <c r="Q2973" s="56"/>
      <c r="R2973" s="56"/>
      <c r="S2973" s="56"/>
      <c r="T2973" s="59" t="s">
        <v>3</v>
      </c>
      <c r="U2973" s="56"/>
      <c r="V2973" s="56"/>
      <c r="W2973" s="60"/>
    </row>
    <row r="2974" spans="6:25" s="47" customFormat="1" ht="10.5" outlineLevel="3" x14ac:dyDescent="0.25">
      <c r="F2974" s="48"/>
      <c r="G2974" s="49"/>
      <c r="H2974" s="50" t="str">
        <f t="shared" si="50"/>
        <v/>
      </c>
      <c r="I2974" s="51" t="s">
        <v>822</v>
      </c>
      <c r="J2974" s="52"/>
      <c r="K2974" s="53"/>
      <c r="L2974" s="54"/>
      <c r="M2974" s="55"/>
      <c r="N2974" s="56"/>
      <c r="O2974" s="57"/>
      <c r="P2974" s="58"/>
      <c r="Q2974" s="56"/>
      <c r="R2974" s="56"/>
      <c r="S2974" s="56"/>
      <c r="T2974" s="59" t="s">
        <v>3</v>
      </c>
      <c r="U2974" s="56"/>
      <c r="V2974" s="56"/>
      <c r="W2974" s="60"/>
    </row>
    <row r="2975" spans="6:25" s="47" customFormat="1" ht="10.5" outlineLevel="3" x14ac:dyDescent="0.25">
      <c r="F2975" s="48"/>
      <c r="G2975" s="49"/>
      <c r="H2975" s="50" t="str">
        <f t="shared" si="50"/>
        <v/>
      </c>
      <c r="I2975" s="51" t="s">
        <v>924</v>
      </c>
      <c r="J2975" s="52"/>
      <c r="K2975" s="53"/>
      <c r="L2975" s="54"/>
      <c r="M2975" s="55"/>
      <c r="N2975" s="56"/>
      <c r="O2975" s="57"/>
      <c r="P2975" s="58"/>
      <c r="Q2975" s="56"/>
      <c r="R2975" s="56"/>
      <c r="S2975" s="56"/>
      <c r="T2975" s="59" t="s">
        <v>3</v>
      </c>
      <c r="U2975" s="56"/>
      <c r="V2975" s="56"/>
      <c r="W2975" s="60"/>
    </row>
    <row r="2976" spans="6:25" s="47" customFormat="1" ht="10.5" outlineLevel="3" x14ac:dyDescent="0.25">
      <c r="F2976" s="48"/>
      <c r="G2976" s="49"/>
      <c r="H2976" s="50" t="str">
        <f t="shared" si="50"/>
        <v/>
      </c>
      <c r="I2976" s="51" t="s">
        <v>1264</v>
      </c>
      <c r="J2976" s="52"/>
      <c r="K2976" s="53"/>
      <c r="L2976" s="54"/>
      <c r="M2976" s="55"/>
      <c r="N2976" s="56"/>
      <c r="O2976" s="57"/>
      <c r="P2976" s="58"/>
      <c r="Q2976" s="56"/>
      <c r="R2976" s="56"/>
      <c r="S2976" s="56"/>
      <c r="T2976" s="59" t="s">
        <v>3</v>
      </c>
      <c r="U2976" s="56"/>
      <c r="V2976" s="56"/>
      <c r="W2976" s="60"/>
    </row>
    <row r="2977" spans="6:25" s="47" customFormat="1" ht="10.5" outlineLevel="3" x14ac:dyDescent="0.25">
      <c r="F2977" s="48"/>
      <c r="G2977" s="49"/>
      <c r="H2977" s="50" t="str">
        <f t="shared" si="50"/>
        <v/>
      </c>
      <c r="I2977" s="51" t="s">
        <v>916</v>
      </c>
      <c r="J2977" s="52"/>
      <c r="K2977" s="53"/>
      <c r="L2977" s="54"/>
      <c r="M2977" s="55"/>
      <c r="N2977" s="56"/>
      <c r="O2977" s="57"/>
      <c r="P2977" s="58"/>
      <c r="Q2977" s="56"/>
      <c r="R2977" s="56"/>
      <c r="S2977" s="56"/>
      <c r="T2977" s="59" t="s">
        <v>3</v>
      </c>
      <c r="U2977" s="56"/>
      <c r="V2977" s="56"/>
      <c r="W2977" s="60"/>
    </row>
    <row r="2978" spans="6:25" s="47" customFormat="1" ht="10.5" outlineLevel="3" x14ac:dyDescent="0.25">
      <c r="F2978" s="48"/>
      <c r="G2978" s="49"/>
      <c r="H2978" s="50" t="str">
        <f t="shared" si="50"/>
        <v/>
      </c>
      <c r="I2978" s="51" t="s">
        <v>913</v>
      </c>
      <c r="J2978" s="52"/>
      <c r="K2978" s="53"/>
      <c r="L2978" s="54"/>
      <c r="M2978" s="55">
        <v>838.41800000000001</v>
      </c>
      <c r="N2978" s="56"/>
      <c r="O2978" s="57"/>
      <c r="P2978" s="58"/>
      <c r="Q2978" s="56"/>
      <c r="R2978" s="56"/>
      <c r="S2978" s="56"/>
      <c r="T2978" s="59" t="s">
        <v>3</v>
      </c>
      <c r="U2978" s="56"/>
      <c r="V2978" s="56"/>
      <c r="W2978" s="60"/>
    </row>
    <row r="2979" spans="6:25" s="38" customFormat="1" ht="12" outlineLevel="2" x14ac:dyDescent="0.3">
      <c r="F2979" s="30">
        <v>454</v>
      </c>
      <c r="G2979" s="31" t="s">
        <v>0</v>
      </c>
      <c r="H2979" s="32" t="s">
        <v>261</v>
      </c>
      <c r="I2979" s="33" t="s">
        <v>1257</v>
      </c>
      <c r="J2979" s="31" t="s">
        <v>9</v>
      </c>
      <c r="K2979" s="34">
        <v>72.3</v>
      </c>
      <c r="L2979" s="35">
        <v>0</v>
      </c>
      <c r="M2979" s="34">
        <v>72.3</v>
      </c>
      <c r="N2979" s="36">
        <v>72.400000000000006</v>
      </c>
      <c r="O2979" s="37">
        <f>M2979*N2979</f>
        <v>5234.5200000000004</v>
      </c>
      <c r="P2979" s="37">
        <v>0</v>
      </c>
      <c r="Q2979" s="37">
        <f>M2979*P2979</f>
        <v>0</v>
      </c>
      <c r="R2979" s="37"/>
      <c r="S2979" s="37">
        <f>M2979*R2979</f>
        <v>0</v>
      </c>
      <c r="T2979" s="37">
        <v>21</v>
      </c>
      <c r="U2979" s="37">
        <f>O2979*T2979/100</f>
        <v>1099.2492000000002</v>
      </c>
      <c r="V2979" s="37">
        <f>U2979+O2979</f>
        <v>6333.7692000000006</v>
      </c>
      <c r="W2979" s="37"/>
      <c r="X2979" s="37"/>
      <c r="Y2979" s="37">
        <v>1</v>
      </c>
    </row>
    <row r="2980" spans="6:25" s="38" customFormat="1" ht="12" outlineLevel="2" x14ac:dyDescent="0.3">
      <c r="F2980" s="39"/>
      <c r="G2980" s="40"/>
      <c r="H2980" s="191" t="s">
        <v>230</v>
      </c>
      <c r="I2980" s="203"/>
      <c r="J2980" s="203"/>
      <c r="K2980" s="203"/>
      <c r="L2980" s="203"/>
      <c r="M2980" s="203"/>
      <c r="N2980" s="203"/>
      <c r="O2980" s="203"/>
      <c r="P2980" s="42"/>
      <c r="Q2980" s="43"/>
      <c r="R2980" s="42"/>
      <c r="S2980" s="43"/>
      <c r="T2980" s="44"/>
      <c r="U2980" s="44"/>
      <c r="V2980" s="44"/>
      <c r="W2980" s="45"/>
    </row>
    <row r="2981" spans="6:25" s="38" customFormat="1" ht="6" customHeight="1" outlineLevel="2" x14ac:dyDescent="0.3">
      <c r="F2981" s="39"/>
      <c r="G2981" s="40"/>
      <c r="H2981" s="41"/>
      <c r="I2981" s="46"/>
      <c r="J2981" s="46"/>
      <c r="K2981" s="46"/>
      <c r="L2981" s="46"/>
      <c r="M2981" s="46"/>
      <c r="N2981" s="46"/>
      <c r="O2981" s="46"/>
      <c r="P2981" s="42"/>
      <c r="Q2981" s="43"/>
      <c r="R2981" s="42"/>
      <c r="S2981" s="43"/>
      <c r="T2981" s="44"/>
      <c r="U2981" s="44"/>
      <c r="V2981" s="44"/>
      <c r="W2981" s="45"/>
    </row>
    <row r="2982" spans="6:25" s="47" customFormat="1" ht="10.5" outlineLevel="3" x14ac:dyDescent="0.25">
      <c r="F2982" s="48"/>
      <c r="G2982" s="49"/>
      <c r="H2982" s="50" t="str">
        <f>IF(AND(H2981&lt;&gt;"Výkaz výměr:",I2981=""),"Výkaz výměr:","")</f>
        <v>Výkaz výměr:</v>
      </c>
      <c r="I2982" s="51" t="s">
        <v>1273</v>
      </c>
      <c r="J2982" s="52"/>
      <c r="K2982" s="53"/>
      <c r="L2982" s="54"/>
      <c r="M2982" s="55"/>
      <c r="N2982" s="56"/>
      <c r="O2982" s="57"/>
      <c r="P2982" s="58"/>
      <c r="Q2982" s="56"/>
      <c r="R2982" s="56"/>
      <c r="S2982" s="56"/>
      <c r="T2982" s="59" t="s">
        <v>3</v>
      </c>
      <c r="U2982" s="56"/>
      <c r="V2982" s="56"/>
      <c r="W2982" s="60"/>
    </row>
    <row r="2983" spans="6:25" s="47" customFormat="1" ht="10.5" outlineLevel="3" x14ac:dyDescent="0.25">
      <c r="F2983" s="48"/>
      <c r="G2983" s="49"/>
      <c r="H2983" s="50" t="str">
        <f>IF(AND(H2982&lt;&gt;"Výkaz výměr:",I2982=""),"Výkaz výměr:","")</f>
        <v/>
      </c>
      <c r="I2983" s="51" t="s">
        <v>717</v>
      </c>
      <c r="J2983" s="52"/>
      <c r="K2983" s="53"/>
      <c r="L2983" s="54"/>
      <c r="M2983" s="55">
        <v>72.3</v>
      </c>
      <c r="N2983" s="56"/>
      <c r="O2983" s="57"/>
      <c r="P2983" s="58"/>
      <c r="Q2983" s="56"/>
      <c r="R2983" s="56"/>
      <c r="S2983" s="56"/>
      <c r="T2983" s="59" t="s">
        <v>3</v>
      </c>
      <c r="U2983" s="56"/>
      <c r="V2983" s="56"/>
      <c r="W2983" s="60"/>
    </row>
    <row r="2984" spans="6:25" s="38" customFormat="1" ht="12" outlineLevel="2" x14ac:dyDescent="0.3">
      <c r="F2984" s="30">
        <v>455</v>
      </c>
      <c r="G2984" s="31" t="s">
        <v>0</v>
      </c>
      <c r="H2984" s="32" t="s">
        <v>263</v>
      </c>
      <c r="I2984" s="33" t="s">
        <v>1179</v>
      </c>
      <c r="J2984" s="31" t="s">
        <v>9</v>
      </c>
      <c r="K2984" s="34">
        <v>650.70000000000005</v>
      </c>
      <c r="L2984" s="35">
        <v>0</v>
      </c>
      <c r="M2984" s="34">
        <v>650.70000000000005</v>
      </c>
      <c r="N2984" s="36">
        <v>17.2</v>
      </c>
      <c r="O2984" s="37">
        <f>M2984*N2984</f>
        <v>11192.04</v>
      </c>
      <c r="P2984" s="37">
        <v>0</v>
      </c>
      <c r="Q2984" s="37">
        <f>M2984*P2984</f>
        <v>0</v>
      </c>
      <c r="R2984" s="37"/>
      <c r="S2984" s="37">
        <f>M2984*R2984</f>
        <v>0</v>
      </c>
      <c r="T2984" s="37">
        <v>21</v>
      </c>
      <c r="U2984" s="37">
        <f>O2984*T2984/100</f>
        <v>2350.3284000000003</v>
      </c>
      <c r="V2984" s="37">
        <f>U2984+O2984</f>
        <v>13542.368400000001</v>
      </c>
      <c r="W2984" s="37"/>
      <c r="X2984" s="37"/>
      <c r="Y2984" s="37">
        <v>1</v>
      </c>
    </row>
    <row r="2985" spans="6:25" s="38" customFormat="1" ht="12" outlineLevel="2" x14ac:dyDescent="0.3">
      <c r="F2985" s="39"/>
      <c r="G2985" s="40"/>
      <c r="H2985" s="191" t="s">
        <v>230</v>
      </c>
      <c r="I2985" s="203"/>
      <c r="J2985" s="203"/>
      <c r="K2985" s="203"/>
      <c r="L2985" s="203"/>
      <c r="M2985" s="203"/>
      <c r="N2985" s="203"/>
      <c r="O2985" s="203"/>
      <c r="P2985" s="42"/>
      <c r="Q2985" s="43"/>
      <c r="R2985" s="42"/>
      <c r="S2985" s="43"/>
      <c r="T2985" s="44"/>
      <c r="U2985" s="44"/>
      <c r="V2985" s="44"/>
      <c r="W2985" s="45"/>
    </row>
    <row r="2986" spans="6:25" s="38" customFormat="1" ht="6" customHeight="1" outlineLevel="2" x14ac:dyDescent="0.3">
      <c r="F2986" s="39"/>
      <c r="G2986" s="40"/>
      <c r="H2986" s="41"/>
      <c r="I2986" s="46"/>
      <c r="J2986" s="46"/>
      <c r="K2986" s="46"/>
      <c r="L2986" s="46"/>
      <c r="M2986" s="46"/>
      <c r="N2986" s="46"/>
      <c r="O2986" s="46"/>
      <c r="P2986" s="42"/>
      <c r="Q2986" s="43"/>
      <c r="R2986" s="42"/>
      <c r="S2986" s="43"/>
      <c r="T2986" s="44"/>
      <c r="U2986" s="44"/>
      <c r="V2986" s="44"/>
      <c r="W2986" s="45"/>
    </row>
    <row r="2987" spans="6:25" s="47" customFormat="1" ht="10.5" outlineLevel="3" x14ac:dyDescent="0.25">
      <c r="F2987" s="48"/>
      <c r="G2987" s="49"/>
      <c r="H2987" s="50" t="str">
        <f>IF(AND(H2986&lt;&gt;"Výkaz výměr:",I2986=""),"Výkaz výměr:","")</f>
        <v>Výkaz výměr:</v>
      </c>
      <c r="I2987" s="51" t="s">
        <v>1282</v>
      </c>
      <c r="J2987" s="52"/>
      <c r="K2987" s="53"/>
      <c r="L2987" s="54"/>
      <c r="M2987" s="55"/>
      <c r="N2987" s="56"/>
      <c r="O2987" s="57"/>
      <c r="P2987" s="58"/>
      <c r="Q2987" s="56"/>
      <c r="R2987" s="56"/>
      <c r="S2987" s="56"/>
      <c r="T2987" s="59" t="s">
        <v>3</v>
      </c>
      <c r="U2987" s="56"/>
      <c r="V2987" s="56"/>
      <c r="W2987" s="60"/>
    </row>
    <row r="2988" spans="6:25" s="47" customFormat="1" ht="10.5" outlineLevel="3" x14ac:dyDescent="0.25">
      <c r="F2988" s="48"/>
      <c r="G2988" s="49"/>
      <c r="H2988" s="50" t="str">
        <f>IF(AND(H2987&lt;&gt;"Výkaz výměr:",I2987=""),"Výkaz výměr:","")</f>
        <v/>
      </c>
      <c r="I2988" s="51" t="s">
        <v>801</v>
      </c>
      <c r="J2988" s="52"/>
      <c r="K2988" s="53"/>
      <c r="L2988" s="54"/>
      <c r="M2988" s="55">
        <v>650.70000000000005</v>
      </c>
      <c r="N2988" s="56"/>
      <c r="O2988" s="57"/>
      <c r="P2988" s="58"/>
      <c r="Q2988" s="56"/>
      <c r="R2988" s="56"/>
      <c r="S2988" s="56"/>
      <c r="T2988" s="59" t="s">
        <v>3</v>
      </c>
      <c r="U2988" s="56"/>
      <c r="V2988" s="56"/>
      <c r="W2988" s="60"/>
    </row>
    <row r="2989" spans="6:25" s="3" customFormat="1" ht="12.75" customHeight="1" outlineLevel="2" x14ac:dyDescent="0.25">
      <c r="F2989" s="9"/>
      <c r="G2989" s="10"/>
      <c r="H2989" s="10"/>
      <c r="I2989" s="11"/>
      <c r="J2989" s="10"/>
      <c r="K2989" s="12"/>
      <c r="L2989" s="13"/>
      <c r="M2989" s="12"/>
      <c r="N2989" s="13"/>
      <c r="O2989" s="14"/>
      <c r="P2989" s="15"/>
      <c r="Q2989" s="13"/>
      <c r="R2989" s="13"/>
      <c r="S2989" s="13"/>
      <c r="T2989" s="16" t="s">
        <v>3</v>
      </c>
      <c r="U2989" s="13"/>
      <c r="V2989" s="13"/>
      <c r="W2989" s="13"/>
    </row>
    <row r="2990" spans="6:25" s="69" customFormat="1" ht="16.5" customHeight="1" outlineLevel="1" x14ac:dyDescent="0.3">
      <c r="F2990" s="70"/>
      <c r="G2990" s="71"/>
      <c r="H2990" s="72"/>
      <c r="I2990" s="72" t="s">
        <v>473</v>
      </c>
      <c r="J2990" s="71"/>
      <c r="K2990" s="73"/>
      <c r="L2990" s="74"/>
      <c r="M2990" s="73"/>
      <c r="N2990" s="74"/>
      <c r="O2990" s="75">
        <f>SUBTOTAL(9,O2991:O3006)</f>
        <v>32928.18</v>
      </c>
      <c r="P2990" s="76"/>
      <c r="Q2990" s="75">
        <f>SUBTOTAL(9,Q2991:Q3006)</f>
        <v>80.28</v>
      </c>
      <c r="R2990" s="74"/>
      <c r="S2990" s="75">
        <f>SUBTOTAL(9,S2991:S3006)</f>
        <v>0</v>
      </c>
      <c r="T2990" s="77"/>
      <c r="U2990" s="75">
        <f>SUBTOTAL(9,U2991:U3006)</f>
        <v>6914.9178000000002</v>
      </c>
      <c r="V2990" s="75">
        <f>SUBTOTAL(9,V2991:V3006)</f>
        <v>39843.097799999996</v>
      </c>
      <c r="W2990" s="78"/>
      <c r="Y2990" s="75">
        <f>SUBTOTAL(9,Y2991:Y3006)</f>
        <v>3</v>
      </c>
    </row>
    <row r="2991" spans="6:25" s="38" customFormat="1" ht="12" outlineLevel="2" x14ac:dyDescent="0.3">
      <c r="F2991" s="30">
        <v>456</v>
      </c>
      <c r="G2991" s="31" t="s">
        <v>0</v>
      </c>
      <c r="H2991" s="32" t="s">
        <v>267</v>
      </c>
      <c r="I2991" s="33" t="s">
        <v>669</v>
      </c>
      <c r="J2991" s="31" t="s">
        <v>13</v>
      </c>
      <c r="K2991" s="34">
        <v>223</v>
      </c>
      <c r="L2991" s="35">
        <v>0</v>
      </c>
      <c r="M2991" s="34">
        <v>223</v>
      </c>
      <c r="N2991" s="36">
        <v>35</v>
      </c>
      <c r="O2991" s="37">
        <f>M2991*N2991</f>
        <v>7805</v>
      </c>
      <c r="P2991" s="37">
        <v>0</v>
      </c>
      <c r="Q2991" s="37">
        <f>M2991*P2991</f>
        <v>0</v>
      </c>
      <c r="R2991" s="37"/>
      <c r="S2991" s="37">
        <f>M2991*R2991</f>
        <v>0</v>
      </c>
      <c r="T2991" s="37">
        <v>21</v>
      </c>
      <c r="U2991" s="37">
        <f>O2991*T2991/100</f>
        <v>1639.05</v>
      </c>
      <c r="V2991" s="37">
        <f>U2991+O2991</f>
        <v>9444.0499999999993</v>
      </c>
      <c r="W2991" s="37"/>
      <c r="X2991" s="37"/>
      <c r="Y2991" s="37">
        <v>1</v>
      </c>
    </row>
    <row r="2992" spans="6:25" s="38" customFormat="1" ht="12" outlineLevel="2" x14ac:dyDescent="0.3">
      <c r="F2992" s="39"/>
      <c r="G2992" s="40"/>
      <c r="H2992" s="191" t="s">
        <v>230</v>
      </c>
      <c r="I2992" s="203"/>
      <c r="J2992" s="203"/>
      <c r="K2992" s="203"/>
      <c r="L2992" s="203"/>
      <c r="M2992" s="203"/>
      <c r="N2992" s="203"/>
      <c r="O2992" s="203"/>
      <c r="P2992" s="42"/>
      <c r="Q2992" s="43"/>
      <c r="R2992" s="42"/>
      <c r="S2992" s="43"/>
      <c r="T2992" s="44"/>
      <c r="U2992" s="44"/>
      <c r="V2992" s="44"/>
      <c r="W2992" s="45"/>
    </row>
    <row r="2993" spans="6:25" s="38" customFormat="1" ht="6" customHeight="1" outlineLevel="2" x14ac:dyDescent="0.3">
      <c r="F2993" s="39"/>
      <c r="G2993" s="40"/>
      <c r="H2993" s="41"/>
      <c r="I2993" s="46"/>
      <c r="J2993" s="46"/>
      <c r="K2993" s="46"/>
      <c r="L2993" s="46"/>
      <c r="M2993" s="46"/>
      <c r="N2993" s="46"/>
      <c r="O2993" s="46"/>
      <c r="P2993" s="42"/>
      <c r="Q2993" s="43"/>
      <c r="R2993" s="42"/>
      <c r="S2993" s="43"/>
      <c r="T2993" s="44"/>
      <c r="U2993" s="44"/>
      <c r="V2993" s="44"/>
      <c r="W2993" s="45"/>
    </row>
    <row r="2994" spans="6:25" s="47" customFormat="1" ht="10.5" outlineLevel="3" x14ac:dyDescent="0.25">
      <c r="F2994" s="48"/>
      <c r="G2994" s="49"/>
      <c r="H2994" s="50" t="str">
        <f>IF(AND(H2993&lt;&gt;"Výkaz výměr:",I2993=""),"Výkaz výměr:","")</f>
        <v>Výkaz výměr:</v>
      </c>
      <c r="I2994" s="51" t="s">
        <v>417</v>
      </c>
      <c r="J2994" s="52"/>
      <c r="K2994" s="53"/>
      <c r="L2994" s="54"/>
      <c r="M2994" s="55"/>
      <c r="N2994" s="56"/>
      <c r="O2994" s="57"/>
      <c r="P2994" s="58"/>
      <c r="Q2994" s="56"/>
      <c r="R2994" s="56"/>
      <c r="S2994" s="56"/>
      <c r="T2994" s="59" t="s">
        <v>3</v>
      </c>
      <c r="U2994" s="56"/>
      <c r="V2994" s="56"/>
      <c r="W2994" s="60"/>
    </row>
    <row r="2995" spans="6:25" s="47" customFormat="1" ht="10.5" outlineLevel="3" x14ac:dyDescent="0.25">
      <c r="F2995" s="48"/>
      <c r="G2995" s="49"/>
      <c r="H2995" s="50" t="str">
        <f>IF(AND(H2994&lt;&gt;"Výkaz výměr:",I2994=""),"Výkaz výměr:","")</f>
        <v/>
      </c>
      <c r="I2995" s="51" t="s">
        <v>639</v>
      </c>
      <c r="J2995" s="52"/>
      <c r="K2995" s="53"/>
      <c r="L2995" s="54"/>
      <c r="M2995" s="55">
        <v>223</v>
      </c>
      <c r="N2995" s="56"/>
      <c r="O2995" s="57"/>
      <c r="P2995" s="58"/>
      <c r="Q2995" s="56"/>
      <c r="R2995" s="56"/>
      <c r="S2995" s="56"/>
      <c r="T2995" s="59" t="s">
        <v>3</v>
      </c>
      <c r="U2995" s="56"/>
      <c r="V2995" s="56"/>
      <c r="W2995" s="60"/>
    </row>
    <row r="2996" spans="6:25" s="38" customFormat="1" ht="12" outlineLevel="2" x14ac:dyDescent="0.3">
      <c r="F2996" s="30">
        <v>457</v>
      </c>
      <c r="G2996" s="31" t="s">
        <v>0</v>
      </c>
      <c r="H2996" s="32" t="s">
        <v>266</v>
      </c>
      <c r="I2996" s="33" t="s">
        <v>1223</v>
      </c>
      <c r="J2996" s="31" t="s">
        <v>9</v>
      </c>
      <c r="K2996" s="34">
        <v>44.6</v>
      </c>
      <c r="L2996" s="35">
        <v>0</v>
      </c>
      <c r="M2996" s="34">
        <v>44.6</v>
      </c>
      <c r="N2996" s="36">
        <v>66.5</v>
      </c>
      <c r="O2996" s="37">
        <f>M2996*N2996</f>
        <v>2965.9</v>
      </c>
      <c r="P2996" s="37">
        <v>0</v>
      </c>
      <c r="Q2996" s="37">
        <f>M2996*P2996</f>
        <v>0</v>
      </c>
      <c r="R2996" s="37"/>
      <c r="S2996" s="37">
        <f>M2996*R2996</f>
        <v>0</v>
      </c>
      <c r="T2996" s="37">
        <v>21</v>
      </c>
      <c r="U2996" s="37">
        <f>O2996*T2996/100</f>
        <v>622.83900000000006</v>
      </c>
      <c r="V2996" s="37">
        <f>U2996+O2996</f>
        <v>3588.739</v>
      </c>
      <c r="W2996" s="37" t="s">
        <v>1254</v>
      </c>
      <c r="X2996" s="37"/>
      <c r="Y2996" s="37">
        <v>1</v>
      </c>
    </row>
    <row r="2997" spans="6:25" s="38" customFormat="1" ht="12" outlineLevel="2" x14ac:dyDescent="0.3">
      <c r="F2997" s="39"/>
      <c r="G2997" s="40"/>
      <c r="H2997" s="191" t="s">
        <v>230</v>
      </c>
      <c r="I2997" s="203"/>
      <c r="J2997" s="203"/>
      <c r="K2997" s="203"/>
      <c r="L2997" s="203"/>
      <c r="M2997" s="203"/>
      <c r="N2997" s="203"/>
      <c r="O2997" s="203"/>
      <c r="P2997" s="42"/>
      <c r="Q2997" s="43"/>
      <c r="R2997" s="42"/>
      <c r="S2997" s="43"/>
      <c r="T2997" s="44"/>
      <c r="U2997" s="44"/>
      <c r="V2997" s="44"/>
      <c r="W2997" s="45"/>
    </row>
    <row r="2998" spans="6:25" s="38" customFormat="1" ht="6" customHeight="1" outlineLevel="2" x14ac:dyDescent="0.3">
      <c r="F2998" s="39"/>
      <c r="G2998" s="40"/>
      <c r="H2998" s="41"/>
      <c r="I2998" s="46"/>
      <c r="J2998" s="46"/>
      <c r="K2998" s="46"/>
      <c r="L2998" s="46"/>
      <c r="M2998" s="46"/>
      <c r="N2998" s="46"/>
      <c r="O2998" s="46"/>
      <c r="P2998" s="42"/>
      <c r="Q2998" s="43"/>
      <c r="R2998" s="42"/>
      <c r="S2998" s="43"/>
      <c r="T2998" s="44"/>
      <c r="U2998" s="44"/>
      <c r="V2998" s="44"/>
      <c r="W2998" s="45"/>
    </row>
    <row r="2999" spans="6:25" s="47" customFormat="1" ht="10.5" outlineLevel="3" x14ac:dyDescent="0.25">
      <c r="F2999" s="48"/>
      <c r="G2999" s="49"/>
      <c r="H2999" s="50" t="str">
        <f>IF(AND(H2998&lt;&gt;"Výkaz výměr:",I2998=""),"Výkaz výměr:","")</f>
        <v>Výkaz výměr:</v>
      </c>
      <c r="I2999" s="51" t="s">
        <v>132</v>
      </c>
      <c r="J2999" s="52"/>
      <c r="K2999" s="53"/>
      <c r="L2999" s="54"/>
      <c r="M2999" s="55"/>
      <c r="N2999" s="56"/>
      <c r="O2999" s="57"/>
      <c r="P2999" s="58"/>
      <c r="Q2999" s="56"/>
      <c r="R2999" s="56"/>
      <c r="S2999" s="56"/>
      <c r="T2999" s="59" t="s">
        <v>3</v>
      </c>
      <c r="U2999" s="56"/>
      <c r="V2999" s="56"/>
      <c r="W2999" s="60"/>
    </row>
    <row r="3000" spans="6:25" s="47" customFormat="1" ht="10.5" outlineLevel="3" x14ac:dyDescent="0.25">
      <c r="F3000" s="48"/>
      <c r="G3000" s="49"/>
      <c r="H3000" s="50" t="str">
        <f>IF(AND(H2999&lt;&gt;"Výkaz výměr:",I2999=""),"Výkaz výměr:","")</f>
        <v/>
      </c>
      <c r="I3000" s="51" t="s">
        <v>712</v>
      </c>
      <c r="J3000" s="52"/>
      <c r="K3000" s="53"/>
      <c r="L3000" s="54"/>
      <c r="M3000" s="55">
        <v>44.6</v>
      </c>
      <c r="N3000" s="56"/>
      <c r="O3000" s="57"/>
      <c r="P3000" s="58"/>
      <c r="Q3000" s="56"/>
      <c r="R3000" s="56"/>
      <c r="S3000" s="56"/>
      <c r="T3000" s="59" t="s">
        <v>3</v>
      </c>
      <c r="U3000" s="56"/>
      <c r="V3000" s="56"/>
      <c r="W3000" s="60"/>
    </row>
    <row r="3001" spans="6:25" s="38" customFormat="1" ht="12" outlineLevel="2" x14ac:dyDescent="0.3">
      <c r="F3001" s="30">
        <v>458</v>
      </c>
      <c r="G3001" s="31" t="s">
        <v>0</v>
      </c>
      <c r="H3001" s="32" t="s">
        <v>346</v>
      </c>
      <c r="I3001" s="33" t="s">
        <v>1299</v>
      </c>
      <c r="J3001" s="31" t="s">
        <v>6</v>
      </c>
      <c r="K3001" s="34">
        <v>80.28</v>
      </c>
      <c r="L3001" s="35">
        <v>0</v>
      </c>
      <c r="M3001" s="34">
        <v>80.28</v>
      </c>
      <c r="N3001" s="36">
        <v>276</v>
      </c>
      <c r="O3001" s="37">
        <f>M3001*N3001</f>
        <v>22157.279999999999</v>
      </c>
      <c r="P3001" s="37">
        <v>1</v>
      </c>
      <c r="Q3001" s="37">
        <f>M3001*P3001</f>
        <v>80.28</v>
      </c>
      <c r="R3001" s="37"/>
      <c r="S3001" s="37">
        <f>M3001*R3001</f>
        <v>0</v>
      </c>
      <c r="T3001" s="37">
        <v>21</v>
      </c>
      <c r="U3001" s="37">
        <f>O3001*T3001/100</f>
        <v>4653.0288</v>
      </c>
      <c r="V3001" s="37">
        <f>U3001+O3001</f>
        <v>26810.308799999999</v>
      </c>
      <c r="W3001" s="37"/>
      <c r="X3001" s="37"/>
      <c r="Y3001" s="37">
        <v>1</v>
      </c>
    </row>
    <row r="3002" spans="6:25" s="38" customFormat="1" ht="12" outlineLevel="2" x14ac:dyDescent="0.3">
      <c r="F3002" s="39"/>
      <c r="G3002" s="40"/>
      <c r="H3002" s="191" t="s">
        <v>230</v>
      </c>
      <c r="I3002" s="203"/>
      <c r="J3002" s="203"/>
      <c r="K3002" s="203"/>
      <c r="L3002" s="203"/>
      <c r="M3002" s="203"/>
      <c r="N3002" s="203"/>
      <c r="O3002" s="203"/>
      <c r="P3002" s="42"/>
      <c r="Q3002" s="43"/>
      <c r="R3002" s="42"/>
      <c r="S3002" s="43"/>
      <c r="T3002" s="44"/>
      <c r="U3002" s="44"/>
      <c r="V3002" s="44"/>
      <c r="W3002" s="45"/>
    </row>
    <row r="3003" spans="6:25" s="38" customFormat="1" ht="6" customHeight="1" outlineLevel="2" x14ac:dyDescent="0.3">
      <c r="F3003" s="39"/>
      <c r="G3003" s="40"/>
      <c r="H3003" s="41"/>
      <c r="I3003" s="46"/>
      <c r="J3003" s="46"/>
      <c r="K3003" s="46"/>
      <c r="L3003" s="46"/>
      <c r="M3003" s="46"/>
      <c r="N3003" s="46"/>
      <c r="O3003" s="46"/>
      <c r="P3003" s="42"/>
      <c r="Q3003" s="43"/>
      <c r="R3003" s="42"/>
      <c r="S3003" s="43"/>
      <c r="T3003" s="44"/>
      <c r="U3003" s="44"/>
      <c r="V3003" s="44"/>
      <c r="W3003" s="45"/>
    </row>
    <row r="3004" spans="6:25" s="47" customFormat="1" ht="10.5" outlineLevel="3" x14ac:dyDescent="0.25">
      <c r="F3004" s="48"/>
      <c r="G3004" s="49"/>
      <c r="H3004" s="50" t="str">
        <f>IF(AND(H3003&lt;&gt;"Výkaz výměr:",I3003=""),"Výkaz výměr:","")</f>
        <v>Výkaz výměr:</v>
      </c>
      <c r="I3004" s="51" t="s">
        <v>575</v>
      </c>
      <c r="J3004" s="52"/>
      <c r="K3004" s="53"/>
      <c r="L3004" s="54"/>
      <c r="M3004" s="55"/>
      <c r="N3004" s="56"/>
      <c r="O3004" s="57"/>
      <c r="P3004" s="58"/>
      <c r="Q3004" s="56"/>
      <c r="R3004" s="56"/>
      <c r="S3004" s="56"/>
      <c r="T3004" s="59" t="s">
        <v>3</v>
      </c>
      <c r="U3004" s="56"/>
      <c r="V3004" s="56"/>
      <c r="W3004" s="60"/>
    </row>
    <row r="3005" spans="6:25" s="47" customFormat="1" ht="10.5" outlineLevel="3" x14ac:dyDescent="0.25">
      <c r="F3005" s="48"/>
      <c r="G3005" s="49"/>
      <c r="H3005" s="50" t="str">
        <f>IF(AND(H3004&lt;&gt;"Výkaz výměr:",I3004=""),"Výkaz výměr:","")</f>
        <v/>
      </c>
      <c r="I3005" s="51" t="s">
        <v>807</v>
      </c>
      <c r="J3005" s="52"/>
      <c r="K3005" s="53"/>
      <c r="L3005" s="54"/>
      <c r="M3005" s="55">
        <v>80.28</v>
      </c>
      <c r="N3005" s="56"/>
      <c r="O3005" s="57"/>
      <c r="P3005" s="58"/>
      <c r="Q3005" s="56"/>
      <c r="R3005" s="56"/>
      <c r="S3005" s="56"/>
      <c r="T3005" s="59" t="s">
        <v>3</v>
      </c>
      <c r="U3005" s="56"/>
      <c r="V3005" s="56"/>
      <c r="W3005" s="60"/>
    </row>
    <row r="3006" spans="6:25" s="3" customFormat="1" ht="12.75" customHeight="1" outlineLevel="2" x14ac:dyDescent="0.25">
      <c r="F3006" s="9"/>
      <c r="G3006" s="10"/>
      <c r="H3006" s="10"/>
      <c r="I3006" s="11"/>
      <c r="J3006" s="10"/>
      <c r="K3006" s="12"/>
      <c r="L3006" s="13"/>
      <c r="M3006" s="12"/>
      <c r="N3006" s="13"/>
      <c r="O3006" s="14"/>
      <c r="P3006" s="15"/>
      <c r="Q3006" s="13"/>
      <c r="R3006" s="13"/>
      <c r="S3006" s="13"/>
      <c r="T3006" s="16" t="s">
        <v>3</v>
      </c>
      <c r="U3006" s="13"/>
      <c r="V3006" s="13"/>
      <c r="W3006" s="13"/>
    </row>
    <row r="3007" spans="6:25" s="69" customFormat="1" ht="16.5" customHeight="1" outlineLevel="1" x14ac:dyDescent="0.3">
      <c r="F3007" s="70"/>
      <c r="G3007" s="71"/>
      <c r="H3007" s="72"/>
      <c r="I3007" s="72" t="s">
        <v>514</v>
      </c>
      <c r="J3007" s="71"/>
      <c r="K3007" s="73"/>
      <c r="L3007" s="74"/>
      <c r="M3007" s="73"/>
      <c r="N3007" s="74"/>
      <c r="O3007" s="75">
        <f>SUBTOTAL(9,O3008:O3023)</f>
        <v>12860.744999999999</v>
      </c>
      <c r="P3007" s="76"/>
      <c r="Q3007" s="75">
        <f>SUBTOTAL(9,Q3008:Q3023)</f>
        <v>0</v>
      </c>
      <c r="R3007" s="74"/>
      <c r="S3007" s="75">
        <f>SUBTOTAL(9,S3008:S3023)</f>
        <v>0</v>
      </c>
      <c r="T3007" s="77"/>
      <c r="U3007" s="75">
        <f>SUBTOTAL(9,U3008:U3023)</f>
        <v>2700.7564499999999</v>
      </c>
      <c r="V3007" s="75">
        <f>SUBTOTAL(9,V3008:V3023)</f>
        <v>15561.50145</v>
      </c>
      <c r="W3007" s="78"/>
      <c r="Y3007" s="75">
        <f>SUBTOTAL(9,Y3008:Y3023)</f>
        <v>3</v>
      </c>
    </row>
    <row r="3008" spans="6:25" s="38" customFormat="1" ht="12" outlineLevel="2" x14ac:dyDescent="0.3">
      <c r="F3008" s="30">
        <v>459</v>
      </c>
      <c r="G3008" s="31" t="s">
        <v>0</v>
      </c>
      <c r="H3008" s="32" t="s">
        <v>272</v>
      </c>
      <c r="I3008" s="33" t="s">
        <v>1007</v>
      </c>
      <c r="J3008" s="31" t="s">
        <v>13</v>
      </c>
      <c r="K3008" s="34">
        <v>248.5</v>
      </c>
      <c r="L3008" s="35">
        <v>0</v>
      </c>
      <c r="M3008" s="34">
        <v>248.5</v>
      </c>
      <c r="N3008" s="36">
        <v>15</v>
      </c>
      <c r="O3008" s="37">
        <f>M3008*N3008</f>
        <v>3727.5</v>
      </c>
      <c r="P3008" s="37">
        <v>0</v>
      </c>
      <c r="Q3008" s="37">
        <f>M3008*P3008</f>
        <v>0</v>
      </c>
      <c r="R3008" s="37"/>
      <c r="S3008" s="37">
        <f>M3008*R3008</f>
        <v>0</v>
      </c>
      <c r="T3008" s="37">
        <v>21</v>
      </c>
      <c r="U3008" s="37">
        <f>O3008*T3008/100</f>
        <v>782.77499999999998</v>
      </c>
      <c r="V3008" s="37">
        <f>U3008+O3008</f>
        <v>4510.2749999999996</v>
      </c>
      <c r="W3008" s="37"/>
      <c r="X3008" s="37"/>
      <c r="Y3008" s="37">
        <v>1</v>
      </c>
    </row>
    <row r="3009" spans="6:25" s="38" customFormat="1" ht="12" outlineLevel="2" x14ac:dyDescent="0.3">
      <c r="F3009" s="39"/>
      <c r="G3009" s="40"/>
      <c r="H3009" s="191" t="s">
        <v>230</v>
      </c>
      <c r="I3009" s="203"/>
      <c r="J3009" s="203"/>
      <c r="K3009" s="203"/>
      <c r="L3009" s="203"/>
      <c r="M3009" s="203"/>
      <c r="N3009" s="203"/>
      <c r="O3009" s="203"/>
      <c r="P3009" s="42"/>
      <c r="Q3009" s="43"/>
      <c r="R3009" s="42"/>
      <c r="S3009" s="43"/>
      <c r="T3009" s="44"/>
      <c r="U3009" s="44"/>
      <c r="V3009" s="44"/>
      <c r="W3009" s="45"/>
    </row>
    <row r="3010" spans="6:25" s="38" customFormat="1" ht="6" customHeight="1" outlineLevel="2" x14ac:dyDescent="0.3">
      <c r="F3010" s="39"/>
      <c r="G3010" s="40"/>
      <c r="H3010" s="41"/>
      <c r="I3010" s="46"/>
      <c r="J3010" s="46"/>
      <c r="K3010" s="46"/>
      <c r="L3010" s="46"/>
      <c r="M3010" s="46"/>
      <c r="N3010" s="46"/>
      <c r="O3010" s="46"/>
      <c r="P3010" s="42"/>
      <c r="Q3010" s="43"/>
      <c r="R3010" s="42"/>
      <c r="S3010" s="43"/>
      <c r="T3010" s="44"/>
      <c r="U3010" s="44"/>
      <c r="V3010" s="44"/>
      <c r="W3010" s="45"/>
    </row>
    <row r="3011" spans="6:25" s="47" customFormat="1" ht="10.5" outlineLevel="3" x14ac:dyDescent="0.25">
      <c r="F3011" s="48"/>
      <c r="G3011" s="49"/>
      <c r="H3011" s="50" t="str">
        <f>IF(AND(H3010&lt;&gt;"Výkaz výměr:",I3010=""),"Výkaz výměr:","")</f>
        <v>Výkaz výměr:</v>
      </c>
      <c r="I3011" s="51" t="s">
        <v>1330</v>
      </c>
      <c r="J3011" s="52"/>
      <c r="K3011" s="53"/>
      <c r="L3011" s="54"/>
      <c r="M3011" s="55"/>
      <c r="N3011" s="56"/>
      <c r="O3011" s="57"/>
      <c r="P3011" s="58"/>
      <c r="Q3011" s="56"/>
      <c r="R3011" s="56"/>
      <c r="S3011" s="56"/>
      <c r="T3011" s="59" t="s">
        <v>3</v>
      </c>
      <c r="U3011" s="56"/>
      <c r="V3011" s="56"/>
      <c r="W3011" s="60"/>
    </row>
    <row r="3012" spans="6:25" s="47" customFormat="1" ht="10.5" outlineLevel="3" x14ac:dyDescent="0.25">
      <c r="F3012" s="48"/>
      <c r="G3012" s="49"/>
      <c r="H3012" s="50" t="str">
        <f>IF(AND(H3011&lt;&gt;"Výkaz výměr:",I3011=""),"Výkaz výměr:","")</f>
        <v/>
      </c>
      <c r="I3012" s="51" t="s">
        <v>772</v>
      </c>
      <c r="J3012" s="52"/>
      <c r="K3012" s="53"/>
      <c r="L3012" s="54"/>
      <c r="M3012" s="55">
        <v>248.5</v>
      </c>
      <c r="N3012" s="56"/>
      <c r="O3012" s="57"/>
      <c r="P3012" s="58"/>
      <c r="Q3012" s="56"/>
      <c r="R3012" s="56"/>
      <c r="S3012" s="56"/>
      <c r="T3012" s="59" t="s">
        <v>3</v>
      </c>
      <c r="U3012" s="56"/>
      <c r="V3012" s="56"/>
      <c r="W3012" s="60"/>
    </row>
    <row r="3013" spans="6:25" s="38" customFormat="1" ht="12" outlineLevel="2" x14ac:dyDescent="0.3">
      <c r="F3013" s="30">
        <v>460</v>
      </c>
      <c r="G3013" s="31" t="s">
        <v>0</v>
      </c>
      <c r="H3013" s="32" t="s">
        <v>272</v>
      </c>
      <c r="I3013" s="33" t="s">
        <v>1007</v>
      </c>
      <c r="J3013" s="31" t="s">
        <v>13</v>
      </c>
      <c r="K3013" s="34">
        <v>236.63</v>
      </c>
      <c r="L3013" s="35">
        <v>0</v>
      </c>
      <c r="M3013" s="34">
        <v>236.63</v>
      </c>
      <c r="N3013" s="36">
        <v>15</v>
      </c>
      <c r="O3013" s="37">
        <f>M3013*N3013</f>
        <v>3549.45</v>
      </c>
      <c r="P3013" s="37">
        <v>0</v>
      </c>
      <c r="Q3013" s="37">
        <f>M3013*P3013</f>
        <v>0</v>
      </c>
      <c r="R3013" s="37"/>
      <c r="S3013" s="37">
        <f>M3013*R3013</f>
        <v>0</v>
      </c>
      <c r="T3013" s="37">
        <v>21</v>
      </c>
      <c r="U3013" s="37">
        <f>O3013*T3013/100</f>
        <v>745.3845</v>
      </c>
      <c r="V3013" s="37">
        <f>U3013+O3013</f>
        <v>4294.8344999999999</v>
      </c>
      <c r="W3013" s="37"/>
      <c r="X3013" s="37"/>
      <c r="Y3013" s="37">
        <v>1</v>
      </c>
    </row>
    <row r="3014" spans="6:25" s="38" customFormat="1" ht="12" outlineLevel="2" x14ac:dyDescent="0.3">
      <c r="F3014" s="39"/>
      <c r="G3014" s="40"/>
      <c r="H3014" s="191" t="s">
        <v>230</v>
      </c>
      <c r="I3014" s="203"/>
      <c r="J3014" s="203"/>
      <c r="K3014" s="203"/>
      <c r="L3014" s="203"/>
      <c r="M3014" s="203"/>
      <c r="N3014" s="203"/>
      <c r="O3014" s="203"/>
      <c r="P3014" s="42"/>
      <c r="Q3014" s="43"/>
      <c r="R3014" s="42"/>
      <c r="S3014" s="43"/>
      <c r="T3014" s="44"/>
      <c r="U3014" s="44"/>
      <c r="V3014" s="44"/>
      <c r="W3014" s="45"/>
    </row>
    <row r="3015" spans="6:25" s="38" customFormat="1" ht="6" customHeight="1" outlineLevel="2" x14ac:dyDescent="0.3">
      <c r="F3015" s="39"/>
      <c r="G3015" s="40"/>
      <c r="H3015" s="41"/>
      <c r="I3015" s="46"/>
      <c r="J3015" s="46"/>
      <c r="K3015" s="46"/>
      <c r="L3015" s="46"/>
      <c r="M3015" s="46"/>
      <c r="N3015" s="46"/>
      <c r="O3015" s="46"/>
      <c r="P3015" s="42"/>
      <c r="Q3015" s="43"/>
      <c r="R3015" s="42"/>
      <c r="S3015" s="43"/>
      <c r="T3015" s="44"/>
      <c r="U3015" s="44"/>
      <c r="V3015" s="44"/>
      <c r="W3015" s="45"/>
    </row>
    <row r="3016" spans="6:25" s="47" customFormat="1" ht="10.5" outlineLevel="3" x14ac:dyDescent="0.25">
      <c r="F3016" s="48"/>
      <c r="G3016" s="49"/>
      <c r="H3016" s="50" t="str">
        <f>IF(AND(H3015&lt;&gt;"Výkaz výměr:",I3015=""),"Výkaz výměr:","")</f>
        <v>Výkaz výměr:</v>
      </c>
      <c r="I3016" s="51" t="s">
        <v>953</v>
      </c>
      <c r="J3016" s="52"/>
      <c r="K3016" s="53"/>
      <c r="L3016" s="54"/>
      <c r="M3016" s="55"/>
      <c r="N3016" s="56"/>
      <c r="O3016" s="57"/>
      <c r="P3016" s="58"/>
      <c r="Q3016" s="56"/>
      <c r="R3016" s="56"/>
      <c r="S3016" s="56"/>
      <c r="T3016" s="59" t="s">
        <v>3</v>
      </c>
      <c r="U3016" s="56"/>
      <c r="V3016" s="56"/>
      <c r="W3016" s="60"/>
    </row>
    <row r="3017" spans="6:25" s="47" customFormat="1" ht="10.5" outlineLevel="3" x14ac:dyDescent="0.25">
      <c r="F3017" s="48"/>
      <c r="G3017" s="49"/>
      <c r="H3017" s="50" t="str">
        <f>IF(AND(H3016&lt;&gt;"Výkaz výměr:",I3016=""),"Výkaz výměr:","")</f>
        <v/>
      </c>
      <c r="I3017" s="51" t="s">
        <v>842</v>
      </c>
      <c r="J3017" s="52"/>
      <c r="K3017" s="53"/>
      <c r="L3017" s="54"/>
      <c r="M3017" s="55">
        <v>236.63</v>
      </c>
      <c r="N3017" s="56"/>
      <c r="O3017" s="57"/>
      <c r="P3017" s="58"/>
      <c r="Q3017" s="56"/>
      <c r="R3017" s="56"/>
      <c r="S3017" s="56"/>
      <c r="T3017" s="59" t="s">
        <v>3</v>
      </c>
      <c r="U3017" s="56"/>
      <c r="V3017" s="56"/>
      <c r="W3017" s="60"/>
    </row>
    <row r="3018" spans="6:25" s="38" customFormat="1" ht="12" outlineLevel="2" x14ac:dyDescent="0.3">
      <c r="F3018" s="30">
        <v>461</v>
      </c>
      <c r="G3018" s="31" t="s">
        <v>0</v>
      </c>
      <c r="H3018" s="32" t="s">
        <v>275</v>
      </c>
      <c r="I3018" s="33" t="s">
        <v>1253</v>
      </c>
      <c r="J3018" s="31" t="s">
        <v>13</v>
      </c>
      <c r="K3018" s="34">
        <v>260.92500000000001</v>
      </c>
      <c r="L3018" s="35">
        <v>0</v>
      </c>
      <c r="M3018" s="34">
        <v>260.92500000000001</v>
      </c>
      <c r="N3018" s="36">
        <v>21.4</v>
      </c>
      <c r="O3018" s="37">
        <f>M3018*N3018</f>
        <v>5583.7950000000001</v>
      </c>
      <c r="P3018" s="37">
        <v>0</v>
      </c>
      <c r="Q3018" s="37">
        <f>M3018*P3018</f>
        <v>0</v>
      </c>
      <c r="R3018" s="37"/>
      <c r="S3018" s="37">
        <f>M3018*R3018</f>
        <v>0</v>
      </c>
      <c r="T3018" s="37">
        <v>21</v>
      </c>
      <c r="U3018" s="37">
        <f>O3018*T3018/100</f>
        <v>1172.5969500000001</v>
      </c>
      <c r="V3018" s="37">
        <f>U3018+O3018</f>
        <v>6756.3919500000002</v>
      </c>
      <c r="W3018" s="37"/>
      <c r="X3018" s="37"/>
      <c r="Y3018" s="37">
        <v>1</v>
      </c>
    </row>
    <row r="3019" spans="6:25" s="38" customFormat="1" ht="12" outlineLevel="2" x14ac:dyDescent="0.3">
      <c r="F3019" s="39"/>
      <c r="G3019" s="40"/>
      <c r="H3019" s="191" t="s">
        <v>230</v>
      </c>
      <c r="I3019" s="203"/>
      <c r="J3019" s="203"/>
      <c r="K3019" s="203"/>
      <c r="L3019" s="203"/>
      <c r="M3019" s="203"/>
      <c r="N3019" s="203"/>
      <c r="O3019" s="203"/>
      <c r="P3019" s="42"/>
      <c r="Q3019" s="43"/>
      <c r="R3019" s="42"/>
      <c r="S3019" s="43"/>
      <c r="T3019" s="44"/>
      <c r="U3019" s="44"/>
      <c r="V3019" s="44"/>
      <c r="W3019" s="45"/>
    </row>
    <row r="3020" spans="6:25" s="38" customFormat="1" ht="6" customHeight="1" outlineLevel="2" x14ac:dyDescent="0.3">
      <c r="F3020" s="39"/>
      <c r="G3020" s="40"/>
      <c r="H3020" s="41"/>
      <c r="I3020" s="46"/>
      <c r="J3020" s="46"/>
      <c r="K3020" s="46"/>
      <c r="L3020" s="46"/>
      <c r="M3020" s="46"/>
      <c r="N3020" s="46"/>
      <c r="O3020" s="46"/>
      <c r="P3020" s="42"/>
      <c r="Q3020" s="43"/>
      <c r="R3020" s="42"/>
      <c r="S3020" s="43"/>
      <c r="T3020" s="44"/>
      <c r="U3020" s="44"/>
      <c r="V3020" s="44"/>
      <c r="W3020" s="45"/>
    </row>
    <row r="3021" spans="6:25" s="47" customFormat="1" ht="10.5" outlineLevel="3" x14ac:dyDescent="0.25">
      <c r="F3021" s="48"/>
      <c r="G3021" s="49"/>
      <c r="H3021" s="50" t="str">
        <f>IF(AND(H3020&lt;&gt;"Výkaz výměr:",I3020=""),"Výkaz výměr:","")</f>
        <v>Výkaz výměr:</v>
      </c>
      <c r="I3021" s="51" t="s">
        <v>1016</v>
      </c>
      <c r="J3021" s="52"/>
      <c r="K3021" s="53"/>
      <c r="L3021" s="54"/>
      <c r="M3021" s="55"/>
      <c r="N3021" s="56"/>
      <c r="O3021" s="57"/>
      <c r="P3021" s="58"/>
      <c r="Q3021" s="56"/>
      <c r="R3021" s="56"/>
      <c r="S3021" s="56"/>
      <c r="T3021" s="59" t="s">
        <v>3</v>
      </c>
      <c r="U3021" s="56"/>
      <c r="V3021" s="56"/>
      <c r="W3021" s="60"/>
    </row>
    <row r="3022" spans="6:25" s="47" customFormat="1" ht="10.5" outlineLevel="3" x14ac:dyDescent="0.25">
      <c r="F3022" s="48"/>
      <c r="G3022" s="49"/>
      <c r="H3022" s="50" t="str">
        <f>IF(AND(H3021&lt;&gt;"Výkaz výměr:",I3021=""),"Výkaz výměr:","")</f>
        <v/>
      </c>
      <c r="I3022" s="51" t="s">
        <v>903</v>
      </c>
      <c r="J3022" s="52"/>
      <c r="K3022" s="53"/>
      <c r="L3022" s="54"/>
      <c r="M3022" s="55">
        <v>260.92500000000001</v>
      </c>
      <c r="N3022" s="56"/>
      <c r="O3022" s="57"/>
      <c r="P3022" s="58"/>
      <c r="Q3022" s="56"/>
      <c r="R3022" s="56"/>
      <c r="S3022" s="56"/>
      <c r="T3022" s="59" t="s">
        <v>3</v>
      </c>
      <c r="U3022" s="56"/>
      <c r="V3022" s="56"/>
      <c r="W3022" s="60"/>
    </row>
    <row r="3023" spans="6:25" s="3" customFormat="1" ht="12.75" customHeight="1" outlineLevel="2" x14ac:dyDescent="0.25">
      <c r="F3023" s="9"/>
      <c r="G3023" s="10"/>
      <c r="H3023" s="10"/>
      <c r="I3023" s="11"/>
      <c r="J3023" s="10"/>
      <c r="K3023" s="12"/>
      <c r="L3023" s="13"/>
      <c r="M3023" s="12"/>
      <c r="N3023" s="13"/>
      <c r="O3023" s="14"/>
      <c r="P3023" s="15"/>
      <c r="Q3023" s="13"/>
      <c r="R3023" s="13"/>
      <c r="S3023" s="13"/>
      <c r="T3023" s="16" t="s">
        <v>3</v>
      </c>
      <c r="U3023" s="13"/>
      <c r="V3023" s="13"/>
      <c r="W3023" s="13"/>
    </row>
    <row r="3024" spans="6:25" s="69" customFormat="1" ht="16.5" customHeight="1" outlineLevel="1" x14ac:dyDescent="0.3">
      <c r="F3024" s="70"/>
      <c r="G3024" s="71"/>
      <c r="H3024" s="72"/>
      <c r="I3024" s="72" t="s">
        <v>1278</v>
      </c>
      <c r="J3024" s="71"/>
      <c r="K3024" s="73"/>
      <c r="L3024" s="74"/>
      <c r="M3024" s="73"/>
      <c r="N3024" s="74"/>
      <c r="O3024" s="75">
        <f>SUBTOTAL(9,O3025:O3041)</f>
        <v>60607.78</v>
      </c>
      <c r="P3024" s="76"/>
      <c r="Q3024" s="75">
        <f>SUBTOTAL(9,Q3025:Q3041)</f>
        <v>0</v>
      </c>
      <c r="R3024" s="74"/>
      <c r="S3024" s="75">
        <f>SUBTOTAL(9,S3025:S3041)</f>
        <v>0</v>
      </c>
      <c r="T3024" s="77"/>
      <c r="U3024" s="75">
        <f>SUBTOTAL(9,U3025:U3041)</f>
        <v>12727.6338</v>
      </c>
      <c r="V3024" s="75">
        <f>SUBTOTAL(9,V3025:V3041)</f>
        <v>73335.413799999995</v>
      </c>
      <c r="W3024" s="78"/>
      <c r="Y3024" s="75">
        <f>SUBTOTAL(9,Y3025:Y3041)</f>
        <v>2</v>
      </c>
    </row>
    <row r="3025" spans="6:25" s="38" customFormat="1" ht="12" outlineLevel="2" x14ac:dyDescent="0.3">
      <c r="F3025" s="30">
        <v>462</v>
      </c>
      <c r="G3025" s="31" t="s">
        <v>0</v>
      </c>
      <c r="H3025" s="32" t="s">
        <v>282</v>
      </c>
      <c r="I3025" s="33" t="s">
        <v>526</v>
      </c>
      <c r="J3025" s="31" t="s">
        <v>9</v>
      </c>
      <c r="K3025" s="34">
        <v>72.3</v>
      </c>
      <c r="L3025" s="35">
        <v>0</v>
      </c>
      <c r="M3025" s="34">
        <v>72.3</v>
      </c>
      <c r="N3025" s="36">
        <v>310</v>
      </c>
      <c r="O3025" s="37">
        <f>M3025*N3025</f>
        <v>22413</v>
      </c>
      <c r="P3025" s="37">
        <v>0</v>
      </c>
      <c r="Q3025" s="37">
        <f>M3025*P3025</f>
        <v>0</v>
      </c>
      <c r="R3025" s="37"/>
      <c r="S3025" s="37">
        <f>M3025*R3025</f>
        <v>0</v>
      </c>
      <c r="T3025" s="37">
        <v>21</v>
      </c>
      <c r="U3025" s="37">
        <f>O3025*T3025/100</f>
        <v>4706.7299999999996</v>
      </c>
      <c r="V3025" s="37">
        <f>U3025+O3025</f>
        <v>27119.73</v>
      </c>
      <c r="W3025" s="37"/>
      <c r="X3025" s="37"/>
      <c r="Y3025" s="37">
        <v>1</v>
      </c>
    </row>
    <row r="3026" spans="6:25" s="38" customFormat="1" ht="12" outlineLevel="2" x14ac:dyDescent="0.3">
      <c r="F3026" s="39"/>
      <c r="G3026" s="40"/>
      <c r="H3026" s="191" t="s">
        <v>230</v>
      </c>
      <c r="I3026" s="203"/>
      <c r="J3026" s="203"/>
      <c r="K3026" s="203"/>
      <c r="L3026" s="203"/>
      <c r="M3026" s="203"/>
      <c r="N3026" s="203"/>
      <c r="O3026" s="203"/>
      <c r="P3026" s="42"/>
      <c r="Q3026" s="43"/>
      <c r="R3026" s="42"/>
      <c r="S3026" s="43"/>
      <c r="T3026" s="44"/>
      <c r="U3026" s="44"/>
      <c r="V3026" s="44"/>
      <c r="W3026" s="45"/>
    </row>
    <row r="3027" spans="6:25" s="38" customFormat="1" ht="6" customHeight="1" outlineLevel="2" x14ac:dyDescent="0.3">
      <c r="F3027" s="39"/>
      <c r="G3027" s="40"/>
      <c r="H3027" s="41"/>
      <c r="I3027" s="46"/>
      <c r="J3027" s="46"/>
      <c r="K3027" s="46"/>
      <c r="L3027" s="46"/>
      <c r="M3027" s="46"/>
      <c r="N3027" s="46"/>
      <c r="O3027" s="46"/>
      <c r="P3027" s="42"/>
      <c r="Q3027" s="43"/>
      <c r="R3027" s="42"/>
      <c r="S3027" s="43"/>
      <c r="T3027" s="44"/>
      <c r="U3027" s="44"/>
      <c r="V3027" s="44"/>
      <c r="W3027" s="45"/>
    </row>
    <row r="3028" spans="6:25" s="47" customFormat="1" ht="10.5" outlineLevel="3" x14ac:dyDescent="0.25">
      <c r="F3028" s="48"/>
      <c r="G3028" s="49"/>
      <c r="H3028" s="50" t="str">
        <f>IF(AND(H3027&lt;&gt;"Výkaz výměr:",I3027=""),"Výkaz výměr:","")</f>
        <v>Výkaz výměr:</v>
      </c>
      <c r="I3028" s="51" t="s">
        <v>1267</v>
      </c>
      <c r="J3028" s="52"/>
      <c r="K3028" s="53"/>
      <c r="L3028" s="54"/>
      <c r="M3028" s="55"/>
      <c r="N3028" s="56"/>
      <c r="O3028" s="57"/>
      <c r="P3028" s="58"/>
      <c r="Q3028" s="56"/>
      <c r="R3028" s="56"/>
      <c r="S3028" s="56"/>
      <c r="T3028" s="59" t="s">
        <v>3</v>
      </c>
      <c r="U3028" s="56"/>
      <c r="V3028" s="56"/>
      <c r="W3028" s="60"/>
    </row>
    <row r="3029" spans="6:25" s="47" customFormat="1" ht="10.5" outlineLevel="3" x14ac:dyDescent="0.25">
      <c r="F3029" s="48"/>
      <c r="G3029" s="49"/>
      <c r="H3029" s="50" t="str">
        <f>IF(AND(H3028&lt;&gt;"Výkaz výměr:",I3028=""),"Výkaz výměr:","")</f>
        <v/>
      </c>
      <c r="I3029" s="51" t="s">
        <v>717</v>
      </c>
      <c r="J3029" s="52"/>
      <c r="K3029" s="53"/>
      <c r="L3029" s="54"/>
      <c r="M3029" s="55">
        <v>72.3</v>
      </c>
      <c r="N3029" s="56"/>
      <c r="O3029" s="57"/>
      <c r="P3029" s="58"/>
      <c r="Q3029" s="56"/>
      <c r="R3029" s="56"/>
      <c r="S3029" s="56"/>
      <c r="T3029" s="59" t="s">
        <v>3</v>
      </c>
      <c r="U3029" s="56"/>
      <c r="V3029" s="56"/>
      <c r="W3029" s="60"/>
    </row>
    <row r="3030" spans="6:25" s="38" customFormat="1" ht="12" outlineLevel="2" x14ac:dyDescent="0.3">
      <c r="F3030" s="30">
        <v>463</v>
      </c>
      <c r="G3030" s="31" t="s">
        <v>0</v>
      </c>
      <c r="H3030" s="32" t="s">
        <v>283</v>
      </c>
      <c r="I3030" s="33" t="s">
        <v>542</v>
      </c>
      <c r="J3030" s="31" t="s">
        <v>9</v>
      </c>
      <c r="K3030" s="34">
        <v>93.158000000000001</v>
      </c>
      <c r="L3030" s="35">
        <v>0</v>
      </c>
      <c r="M3030" s="34">
        <v>93.158000000000001</v>
      </c>
      <c r="N3030" s="36">
        <v>410</v>
      </c>
      <c r="O3030" s="37">
        <f>M3030*N3030</f>
        <v>38194.78</v>
      </c>
      <c r="P3030" s="37">
        <v>0</v>
      </c>
      <c r="Q3030" s="37">
        <f>M3030*P3030</f>
        <v>0</v>
      </c>
      <c r="R3030" s="37"/>
      <c r="S3030" s="37">
        <f>M3030*R3030</f>
        <v>0</v>
      </c>
      <c r="T3030" s="37">
        <v>21</v>
      </c>
      <c r="U3030" s="37">
        <f>O3030*T3030/100</f>
        <v>8020.9038</v>
      </c>
      <c r="V3030" s="37">
        <f>U3030+O3030</f>
        <v>46215.683799999999</v>
      </c>
      <c r="W3030" s="37"/>
      <c r="X3030" s="37"/>
      <c r="Y3030" s="37">
        <v>1</v>
      </c>
    </row>
    <row r="3031" spans="6:25" s="38" customFormat="1" ht="12" outlineLevel="2" x14ac:dyDescent="0.3">
      <c r="F3031" s="39"/>
      <c r="G3031" s="40"/>
      <c r="H3031" s="191" t="s">
        <v>230</v>
      </c>
      <c r="I3031" s="203"/>
      <c r="J3031" s="203"/>
      <c r="K3031" s="203"/>
      <c r="L3031" s="203"/>
      <c r="M3031" s="203"/>
      <c r="N3031" s="203"/>
      <c r="O3031" s="203"/>
      <c r="P3031" s="42"/>
      <c r="Q3031" s="43"/>
      <c r="R3031" s="42"/>
      <c r="S3031" s="43"/>
      <c r="T3031" s="44"/>
      <c r="U3031" s="44"/>
      <c r="V3031" s="44"/>
      <c r="W3031" s="45"/>
    </row>
    <row r="3032" spans="6:25" s="38" customFormat="1" ht="6" customHeight="1" outlineLevel="2" x14ac:dyDescent="0.3">
      <c r="F3032" s="39"/>
      <c r="G3032" s="40"/>
      <c r="H3032" s="41"/>
      <c r="I3032" s="46"/>
      <c r="J3032" s="46"/>
      <c r="K3032" s="46"/>
      <c r="L3032" s="46"/>
      <c r="M3032" s="46"/>
      <c r="N3032" s="46"/>
      <c r="O3032" s="46"/>
      <c r="P3032" s="42"/>
      <c r="Q3032" s="43"/>
      <c r="R3032" s="42"/>
      <c r="S3032" s="43"/>
      <c r="T3032" s="44"/>
      <c r="U3032" s="44"/>
      <c r="V3032" s="44"/>
      <c r="W3032" s="45"/>
    </row>
    <row r="3033" spans="6:25" s="47" customFormat="1" ht="10.5" outlineLevel="3" x14ac:dyDescent="0.25">
      <c r="F3033" s="48"/>
      <c r="G3033" s="49"/>
      <c r="H3033" s="50" t="str">
        <f t="shared" ref="H3033:H3040" si="51">IF(AND(H3032&lt;&gt;"Výkaz výměr:",I3032=""),"Výkaz výměr:","")</f>
        <v>Výkaz výměr:</v>
      </c>
      <c r="I3033" s="51" t="s">
        <v>878</v>
      </c>
      <c r="J3033" s="52"/>
      <c r="K3033" s="53"/>
      <c r="L3033" s="54"/>
      <c r="M3033" s="55"/>
      <c r="N3033" s="56"/>
      <c r="O3033" s="57"/>
      <c r="P3033" s="58"/>
      <c r="Q3033" s="56"/>
      <c r="R3033" s="56"/>
      <c r="S3033" s="56"/>
      <c r="T3033" s="59" t="s">
        <v>3</v>
      </c>
      <c r="U3033" s="56"/>
      <c r="V3033" s="56"/>
      <c r="W3033" s="60"/>
    </row>
    <row r="3034" spans="6:25" s="47" customFormat="1" ht="10.5" outlineLevel="3" x14ac:dyDescent="0.25">
      <c r="F3034" s="48"/>
      <c r="G3034" s="49"/>
      <c r="H3034" s="50" t="str">
        <f t="shared" si="51"/>
        <v/>
      </c>
      <c r="I3034" s="51" t="s">
        <v>965</v>
      </c>
      <c r="J3034" s="52"/>
      <c r="K3034" s="53"/>
      <c r="L3034" s="54"/>
      <c r="M3034" s="55"/>
      <c r="N3034" s="56"/>
      <c r="O3034" s="57"/>
      <c r="P3034" s="58"/>
      <c r="Q3034" s="56"/>
      <c r="R3034" s="56"/>
      <c r="S3034" s="56"/>
      <c r="T3034" s="59" t="s">
        <v>3</v>
      </c>
      <c r="U3034" s="56"/>
      <c r="V3034" s="56"/>
      <c r="W3034" s="60"/>
    </row>
    <row r="3035" spans="6:25" s="47" customFormat="1" ht="10.5" outlineLevel="3" x14ac:dyDescent="0.25">
      <c r="F3035" s="48"/>
      <c r="G3035" s="49"/>
      <c r="H3035" s="50" t="str">
        <f t="shared" si="51"/>
        <v/>
      </c>
      <c r="I3035" s="51" t="s">
        <v>413</v>
      </c>
      <c r="J3035" s="52"/>
      <c r="K3035" s="53"/>
      <c r="L3035" s="54"/>
      <c r="M3035" s="55"/>
      <c r="N3035" s="56"/>
      <c r="O3035" s="57"/>
      <c r="P3035" s="58"/>
      <c r="Q3035" s="56"/>
      <c r="R3035" s="56"/>
      <c r="S3035" s="56"/>
      <c r="T3035" s="59" t="s">
        <v>3</v>
      </c>
      <c r="U3035" s="56"/>
      <c r="V3035" s="56"/>
      <c r="W3035" s="60"/>
    </row>
    <row r="3036" spans="6:25" s="47" customFormat="1" ht="10.5" outlineLevel="3" x14ac:dyDescent="0.25">
      <c r="F3036" s="48"/>
      <c r="G3036" s="49"/>
      <c r="H3036" s="50" t="str">
        <f t="shared" si="51"/>
        <v/>
      </c>
      <c r="I3036" s="51" t="s">
        <v>527</v>
      </c>
      <c r="J3036" s="52"/>
      <c r="K3036" s="53"/>
      <c r="L3036" s="54"/>
      <c r="M3036" s="55"/>
      <c r="N3036" s="56"/>
      <c r="O3036" s="57"/>
      <c r="P3036" s="58"/>
      <c r="Q3036" s="56"/>
      <c r="R3036" s="56"/>
      <c r="S3036" s="56"/>
      <c r="T3036" s="59" t="s">
        <v>3</v>
      </c>
      <c r="U3036" s="56"/>
      <c r="V3036" s="56"/>
      <c r="W3036" s="60"/>
    </row>
    <row r="3037" spans="6:25" s="47" customFormat="1" ht="10.5" outlineLevel="3" x14ac:dyDescent="0.25">
      <c r="F3037" s="48"/>
      <c r="G3037" s="49"/>
      <c r="H3037" s="50" t="str">
        <f t="shared" si="51"/>
        <v/>
      </c>
      <c r="I3037" s="51" t="s">
        <v>538</v>
      </c>
      <c r="J3037" s="52"/>
      <c r="K3037" s="53"/>
      <c r="L3037" s="54"/>
      <c r="M3037" s="55"/>
      <c r="N3037" s="56"/>
      <c r="O3037" s="57"/>
      <c r="P3037" s="58"/>
      <c r="Q3037" s="56"/>
      <c r="R3037" s="56"/>
      <c r="S3037" s="56"/>
      <c r="T3037" s="59" t="s">
        <v>3</v>
      </c>
      <c r="U3037" s="56"/>
      <c r="V3037" s="56"/>
      <c r="W3037" s="60"/>
    </row>
    <row r="3038" spans="6:25" s="47" customFormat="1" ht="10.5" outlineLevel="3" x14ac:dyDescent="0.25">
      <c r="F3038" s="48"/>
      <c r="G3038" s="49"/>
      <c r="H3038" s="50" t="str">
        <f t="shared" si="51"/>
        <v/>
      </c>
      <c r="I3038" s="51" t="s">
        <v>1037</v>
      </c>
      <c r="J3038" s="52"/>
      <c r="K3038" s="53"/>
      <c r="L3038" s="54"/>
      <c r="M3038" s="55"/>
      <c r="N3038" s="56"/>
      <c r="O3038" s="57"/>
      <c r="P3038" s="58"/>
      <c r="Q3038" s="56"/>
      <c r="R3038" s="56"/>
      <c r="S3038" s="56"/>
      <c r="T3038" s="59" t="s">
        <v>3</v>
      </c>
      <c r="U3038" s="56"/>
      <c r="V3038" s="56"/>
      <c r="W3038" s="60"/>
    </row>
    <row r="3039" spans="6:25" s="47" customFormat="1" ht="10.5" outlineLevel="3" x14ac:dyDescent="0.25">
      <c r="F3039" s="48"/>
      <c r="G3039" s="49"/>
      <c r="H3039" s="50" t="str">
        <f t="shared" si="51"/>
        <v/>
      </c>
      <c r="I3039" s="51" t="s">
        <v>539</v>
      </c>
      <c r="J3039" s="52"/>
      <c r="K3039" s="53"/>
      <c r="L3039" s="54"/>
      <c r="M3039" s="55"/>
      <c r="N3039" s="56"/>
      <c r="O3039" s="57"/>
      <c r="P3039" s="58"/>
      <c r="Q3039" s="56"/>
      <c r="R3039" s="56"/>
      <c r="S3039" s="56"/>
      <c r="T3039" s="59" t="s">
        <v>3</v>
      </c>
      <c r="U3039" s="56"/>
      <c r="V3039" s="56"/>
      <c r="W3039" s="60"/>
    </row>
    <row r="3040" spans="6:25" s="47" customFormat="1" ht="10.5" outlineLevel="3" x14ac:dyDescent="0.25">
      <c r="F3040" s="48"/>
      <c r="G3040" s="49"/>
      <c r="H3040" s="50" t="str">
        <f t="shared" si="51"/>
        <v/>
      </c>
      <c r="I3040" s="51" t="s">
        <v>875</v>
      </c>
      <c r="J3040" s="52"/>
      <c r="K3040" s="53"/>
      <c r="L3040" s="54"/>
      <c r="M3040" s="55">
        <v>93.158000000000001</v>
      </c>
      <c r="N3040" s="56"/>
      <c r="O3040" s="57"/>
      <c r="P3040" s="58"/>
      <c r="Q3040" s="56"/>
      <c r="R3040" s="56"/>
      <c r="S3040" s="56"/>
      <c r="T3040" s="59" t="s">
        <v>3</v>
      </c>
      <c r="U3040" s="56"/>
      <c r="V3040" s="56"/>
      <c r="W3040" s="60"/>
    </row>
    <row r="3041" spans="6:25" s="3" customFormat="1" ht="12.75" customHeight="1" outlineLevel="2" x14ac:dyDescent="0.25">
      <c r="F3041" s="9"/>
      <c r="G3041" s="10"/>
      <c r="H3041" s="10"/>
      <c r="I3041" s="11"/>
      <c r="J3041" s="10"/>
      <c r="K3041" s="12"/>
      <c r="L3041" s="13"/>
      <c r="M3041" s="12"/>
      <c r="N3041" s="13"/>
      <c r="O3041" s="14"/>
      <c r="P3041" s="15"/>
      <c r="Q3041" s="13"/>
      <c r="R3041" s="13"/>
      <c r="S3041" s="13"/>
      <c r="T3041" s="16" t="s">
        <v>3</v>
      </c>
      <c r="U3041" s="13"/>
      <c r="V3041" s="13"/>
      <c r="W3041" s="13"/>
    </row>
    <row r="3042" spans="6:25" s="69" customFormat="1" ht="16.5" customHeight="1" outlineLevel="1" x14ac:dyDescent="0.3">
      <c r="F3042" s="70"/>
      <c r="G3042" s="71"/>
      <c r="H3042" s="72"/>
      <c r="I3042" s="72" t="s">
        <v>1030</v>
      </c>
      <c r="J3042" s="71"/>
      <c r="K3042" s="73"/>
      <c r="L3042" s="74"/>
      <c r="M3042" s="73"/>
      <c r="N3042" s="74"/>
      <c r="O3042" s="75">
        <f>SUBTOTAL(9,O3043:O3055)</f>
        <v>15738.710999999999</v>
      </c>
      <c r="P3042" s="76"/>
      <c r="Q3042" s="75">
        <f>SUBTOTAL(9,Q3043:Q3055)</f>
        <v>0.10545199999999999</v>
      </c>
      <c r="R3042" s="74"/>
      <c r="S3042" s="75">
        <f>SUBTOTAL(9,S3043:S3055)</f>
        <v>0</v>
      </c>
      <c r="T3042" s="77"/>
      <c r="U3042" s="75">
        <f>SUBTOTAL(9,U3043:U3055)</f>
        <v>3305.1293099999998</v>
      </c>
      <c r="V3042" s="75">
        <f>SUBTOTAL(9,V3043:V3055)</f>
        <v>19043.84031</v>
      </c>
      <c r="W3042" s="78"/>
      <c r="Y3042" s="75">
        <f>SUBTOTAL(9,Y3043:Y3055)</f>
        <v>2</v>
      </c>
    </row>
    <row r="3043" spans="6:25" s="38" customFormat="1" ht="12" outlineLevel="2" x14ac:dyDescent="0.3">
      <c r="F3043" s="30">
        <v>464</v>
      </c>
      <c r="G3043" s="31" t="s">
        <v>0</v>
      </c>
      <c r="H3043" s="32" t="s">
        <v>284</v>
      </c>
      <c r="I3043" s="33" t="s">
        <v>608</v>
      </c>
      <c r="J3043" s="31" t="s">
        <v>13</v>
      </c>
      <c r="K3043" s="34">
        <v>263.63</v>
      </c>
      <c r="L3043" s="35">
        <v>0</v>
      </c>
      <c r="M3043" s="34">
        <v>263.63</v>
      </c>
      <c r="N3043" s="36">
        <v>28.5</v>
      </c>
      <c r="O3043" s="37">
        <f>M3043*N3043</f>
        <v>7513.4549999999999</v>
      </c>
      <c r="P3043" s="37">
        <v>4.0000000000000003E-5</v>
      </c>
      <c r="Q3043" s="37">
        <f>M3043*P3043</f>
        <v>1.0545200000000001E-2</v>
      </c>
      <c r="R3043" s="37"/>
      <c r="S3043" s="37">
        <f>M3043*R3043</f>
        <v>0</v>
      </c>
      <c r="T3043" s="37">
        <v>21</v>
      </c>
      <c r="U3043" s="37">
        <f>O3043*T3043/100</f>
        <v>1577.82555</v>
      </c>
      <c r="V3043" s="37">
        <f>U3043+O3043</f>
        <v>9091.2805499999995</v>
      </c>
      <c r="W3043" s="37"/>
      <c r="X3043" s="37"/>
      <c r="Y3043" s="37">
        <v>1</v>
      </c>
    </row>
    <row r="3044" spans="6:25" s="38" customFormat="1" ht="12" outlineLevel="2" x14ac:dyDescent="0.3">
      <c r="F3044" s="39"/>
      <c r="G3044" s="40"/>
      <c r="H3044" s="191" t="s">
        <v>230</v>
      </c>
      <c r="I3044" s="203"/>
      <c r="J3044" s="203"/>
      <c r="K3044" s="203"/>
      <c r="L3044" s="203"/>
      <c r="M3044" s="203"/>
      <c r="N3044" s="203"/>
      <c r="O3044" s="203"/>
      <c r="P3044" s="42"/>
      <c r="Q3044" s="43"/>
      <c r="R3044" s="42"/>
      <c r="S3044" s="43"/>
      <c r="T3044" s="44"/>
      <c r="U3044" s="44"/>
      <c r="V3044" s="44"/>
      <c r="W3044" s="45"/>
    </row>
    <row r="3045" spans="6:25" s="38" customFormat="1" ht="6" customHeight="1" outlineLevel="2" x14ac:dyDescent="0.3">
      <c r="F3045" s="39"/>
      <c r="G3045" s="40"/>
      <c r="H3045" s="41"/>
      <c r="I3045" s="46"/>
      <c r="J3045" s="46"/>
      <c r="K3045" s="46"/>
      <c r="L3045" s="46"/>
      <c r="M3045" s="46"/>
      <c r="N3045" s="46"/>
      <c r="O3045" s="46"/>
      <c r="P3045" s="42"/>
      <c r="Q3045" s="43"/>
      <c r="R3045" s="42"/>
      <c r="S3045" s="43"/>
      <c r="T3045" s="44"/>
      <c r="U3045" s="44"/>
      <c r="V3045" s="44"/>
      <c r="W3045" s="45"/>
    </row>
    <row r="3046" spans="6:25" s="47" customFormat="1" ht="10.5" outlineLevel="3" x14ac:dyDescent="0.25">
      <c r="F3046" s="48"/>
      <c r="G3046" s="49"/>
      <c r="H3046" s="50" t="str">
        <f>IF(AND(H3045&lt;&gt;"Výkaz výměr:",I3045=""),"Výkaz výměr:","")</f>
        <v>Výkaz výměr:</v>
      </c>
      <c r="I3046" s="51" t="s">
        <v>479</v>
      </c>
      <c r="J3046" s="52"/>
      <c r="K3046" s="53"/>
      <c r="L3046" s="54"/>
      <c r="M3046" s="55"/>
      <c r="N3046" s="56"/>
      <c r="O3046" s="57"/>
      <c r="P3046" s="58"/>
      <c r="Q3046" s="56"/>
      <c r="R3046" s="56"/>
      <c r="S3046" s="56"/>
      <c r="T3046" s="59" t="s">
        <v>3</v>
      </c>
      <c r="U3046" s="56"/>
      <c r="V3046" s="56"/>
      <c r="W3046" s="60"/>
    </row>
    <row r="3047" spans="6:25" s="47" customFormat="1" ht="10.5" outlineLevel="3" x14ac:dyDescent="0.25">
      <c r="F3047" s="48"/>
      <c r="G3047" s="49"/>
      <c r="H3047" s="50" t="str">
        <f>IF(AND(H3046&lt;&gt;"Výkaz výměr:",I3046=""),"Výkaz výměr:","")</f>
        <v/>
      </c>
      <c r="I3047" s="51" t="s">
        <v>1067</v>
      </c>
      <c r="J3047" s="52"/>
      <c r="K3047" s="53"/>
      <c r="L3047" s="54"/>
      <c r="M3047" s="55"/>
      <c r="N3047" s="56"/>
      <c r="O3047" s="57"/>
      <c r="P3047" s="58"/>
      <c r="Q3047" s="56"/>
      <c r="R3047" s="56"/>
      <c r="S3047" s="56"/>
      <c r="T3047" s="59" t="s">
        <v>3</v>
      </c>
      <c r="U3047" s="56"/>
      <c r="V3047" s="56"/>
      <c r="W3047" s="60"/>
    </row>
    <row r="3048" spans="6:25" s="47" customFormat="1" ht="10.5" outlineLevel="3" x14ac:dyDescent="0.25">
      <c r="F3048" s="48"/>
      <c r="G3048" s="49"/>
      <c r="H3048" s="50" t="str">
        <f>IF(AND(H3047&lt;&gt;"Výkaz výměr:",I3047=""),"Výkaz výměr:","")</f>
        <v/>
      </c>
      <c r="I3048" s="51" t="s">
        <v>1068</v>
      </c>
      <c r="J3048" s="52"/>
      <c r="K3048" s="53"/>
      <c r="L3048" s="54"/>
      <c r="M3048" s="55"/>
      <c r="N3048" s="56"/>
      <c r="O3048" s="57"/>
      <c r="P3048" s="58"/>
      <c r="Q3048" s="56"/>
      <c r="R3048" s="56"/>
      <c r="S3048" s="56"/>
      <c r="T3048" s="59" t="s">
        <v>3</v>
      </c>
      <c r="U3048" s="56"/>
      <c r="V3048" s="56"/>
      <c r="W3048" s="60"/>
    </row>
    <row r="3049" spans="6:25" s="47" customFormat="1" ht="10.5" outlineLevel="3" x14ac:dyDescent="0.25">
      <c r="F3049" s="48"/>
      <c r="G3049" s="49"/>
      <c r="H3049" s="50" t="str">
        <f>IF(AND(H3048&lt;&gt;"Výkaz výměr:",I3048=""),"Výkaz výměr:","")</f>
        <v/>
      </c>
      <c r="I3049" s="51" t="s">
        <v>851</v>
      </c>
      <c r="J3049" s="52"/>
      <c r="K3049" s="53"/>
      <c r="L3049" s="54"/>
      <c r="M3049" s="55">
        <v>263.63</v>
      </c>
      <c r="N3049" s="56"/>
      <c r="O3049" s="57"/>
      <c r="P3049" s="58"/>
      <c r="Q3049" s="56"/>
      <c r="R3049" s="56"/>
      <c r="S3049" s="56"/>
      <c r="T3049" s="59" t="s">
        <v>3</v>
      </c>
      <c r="U3049" s="56"/>
      <c r="V3049" s="56"/>
      <c r="W3049" s="60"/>
    </row>
    <row r="3050" spans="6:25" s="38" customFormat="1" ht="12" outlineLevel="2" x14ac:dyDescent="0.3">
      <c r="F3050" s="30">
        <v>465</v>
      </c>
      <c r="G3050" s="31" t="s">
        <v>0</v>
      </c>
      <c r="H3050" s="32" t="s">
        <v>115</v>
      </c>
      <c r="I3050" s="33" t="s">
        <v>229</v>
      </c>
      <c r="J3050" s="31" t="s">
        <v>13</v>
      </c>
      <c r="K3050" s="34">
        <v>316.35599999999999</v>
      </c>
      <c r="L3050" s="35">
        <v>0</v>
      </c>
      <c r="M3050" s="34">
        <v>316.35599999999999</v>
      </c>
      <c r="N3050" s="36">
        <v>26</v>
      </c>
      <c r="O3050" s="37">
        <f>M3050*N3050</f>
        <v>8225.2559999999994</v>
      </c>
      <c r="P3050" s="37">
        <v>2.9999999999999997E-4</v>
      </c>
      <c r="Q3050" s="37">
        <f>M3050*P3050</f>
        <v>9.4906799999999986E-2</v>
      </c>
      <c r="R3050" s="37"/>
      <c r="S3050" s="37">
        <f>M3050*R3050</f>
        <v>0</v>
      </c>
      <c r="T3050" s="37">
        <v>21</v>
      </c>
      <c r="U3050" s="37">
        <f>O3050*T3050/100</f>
        <v>1727.3037599999998</v>
      </c>
      <c r="V3050" s="37">
        <f>U3050+O3050</f>
        <v>9952.5597600000001</v>
      </c>
      <c r="W3050" s="37" t="s">
        <v>1400</v>
      </c>
      <c r="X3050" s="37"/>
      <c r="Y3050" s="37">
        <v>1</v>
      </c>
    </row>
    <row r="3051" spans="6:25" s="38" customFormat="1" ht="12" outlineLevel="2" x14ac:dyDescent="0.3">
      <c r="F3051" s="39"/>
      <c r="G3051" s="40"/>
      <c r="H3051" s="191" t="s">
        <v>230</v>
      </c>
      <c r="I3051" s="203"/>
      <c r="J3051" s="203"/>
      <c r="K3051" s="203"/>
      <c r="L3051" s="203"/>
      <c r="M3051" s="203"/>
      <c r="N3051" s="203"/>
      <c r="O3051" s="203"/>
      <c r="P3051" s="42"/>
      <c r="Q3051" s="43"/>
      <c r="R3051" s="42"/>
      <c r="S3051" s="43"/>
      <c r="T3051" s="44"/>
      <c r="U3051" s="44"/>
      <c r="V3051" s="44"/>
      <c r="W3051" s="45"/>
    </row>
    <row r="3052" spans="6:25" s="38" customFormat="1" ht="6" customHeight="1" outlineLevel="2" x14ac:dyDescent="0.3">
      <c r="F3052" s="39"/>
      <c r="G3052" s="40"/>
      <c r="H3052" s="41"/>
      <c r="I3052" s="46"/>
      <c r="J3052" s="46"/>
      <c r="K3052" s="46"/>
      <c r="L3052" s="46"/>
      <c r="M3052" s="46"/>
      <c r="N3052" s="46"/>
      <c r="O3052" s="46"/>
      <c r="P3052" s="42"/>
      <c r="Q3052" s="43"/>
      <c r="R3052" s="42"/>
      <c r="S3052" s="43"/>
      <c r="T3052" s="44"/>
      <c r="U3052" s="44"/>
      <c r="V3052" s="44"/>
      <c r="W3052" s="45"/>
    </row>
    <row r="3053" spans="6:25" s="47" customFormat="1" ht="10.5" outlineLevel="3" x14ac:dyDescent="0.25">
      <c r="F3053" s="48"/>
      <c r="G3053" s="49"/>
      <c r="H3053" s="50" t="str">
        <f>IF(AND(H3052&lt;&gt;"Výkaz výměr:",I3052=""),"Výkaz výměr:","")</f>
        <v>Výkaz výměr:</v>
      </c>
      <c r="I3053" s="51" t="s">
        <v>1076</v>
      </c>
      <c r="J3053" s="52"/>
      <c r="K3053" s="53"/>
      <c r="L3053" s="54"/>
      <c r="M3053" s="55"/>
      <c r="N3053" s="56"/>
      <c r="O3053" s="57"/>
      <c r="P3053" s="58"/>
      <c r="Q3053" s="56"/>
      <c r="R3053" s="56"/>
      <c r="S3053" s="56"/>
      <c r="T3053" s="59" t="s">
        <v>3</v>
      </c>
      <c r="U3053" s="56"/>
      <c r="V3053" s="56"/>
      <c r="W3053" s="60"/>
    </row>
    <row r="3054" spans="6:25" s="47" customFormat="1" ht="10.5" outlineLevel="3" x14ac:dyDescent="0.25">
      <c r="F3054" s="48"/>
      <c r="G3054" s="49"/>
      <c r="H3054" s="50" t="str">
        <f>IF(AND(H3053&lt;&gt;"Výkaz výměr:",I3053=""),"Výkaz výměr:","")</f>
        <v/>
      </c>
      <c r="I3054" s="51" t="s">
        <v>906</v>
      </c>
      <c r="J3054" s="52"/>
      <c r="K3054" s="53"/>
      <c r="L3054" s="54"/>
      <c r="M3054" s="55">
        <v>316.35599999999999</v>
      </c>
      <c r="N3054" s="56"/>
      <c r="O3054" s="57"/>
      <c r="P3054" s="58"/>
      <c r="Q3054" s="56"/>
      <c r="R3054" s="56"/>
      <c r="S3054" s="56"/>
      <c r="T3054" s="59" t="s">
        <v>3</v>
      </c>
      <c r="U3054" s="56"/>
      <c r="V3054" s="56"/>
      <c r="W3054" s="60"/>
    </row>
    <row r="3055" spans="6:25" s="3" customFormat="1" ht="12.75" customHeight="1" outlineLevel="2" x14ac:dyDescent="0.25">
      <c r="F3055" s="9"/>
      <c r="G3055" s="10"/>
      <c r="H3055" s="10"/>
      <c r="I3055" s="11"/>
      <c r="J3055" s="10"/>
      <c r="K3055" s="12"/>
      <c r="L3055" s="13"/>
      <c r="M3055" s="12"/>
      <c r="N3055" s="13"/>
      <c r="O3055" s="14"/>
      <c r="P3055" s="15"/>
      <c r="Q3055" s="13"/>
      <c r="R3055" s="13"/>
      <c r="S3055" s="13"/>
      <c r="T3055" s="16" t="s">
        <v>3</v>
      </c>
      <c r="U3055" s="13"/>
      <c r="V3055" s="13"/>
      <c r="W3055" s="13"/>
    </row>
    <row r="3056" spans="6:25" s="69" customFormat="1" ht="16.5" customHeight="1" outlineLevel="1" x14ac:dyDescent="0.3">
      <c r="F3056" s="70"/>
      <c r="G3056" s="71"/>
      <c r="H3056" s="72"/>
      <c r="I3056" s="72" t="s">
        <v>1176</v>
      </c>
      <c r="J3056" s="71"/>
      <c r="K3056" s="73"/>
      <c r="L3056" s="74"/>
      <c r="M3056" s="73"/>
      <c r="N3056" s="74"/>
      <c r="O3056" s="75">
        <f>SUBTOTAL(9,O3057:O3062)</f>
        <v>1940</v>
      </c>
      <c r="P3056" s="76"/>
      <c r="Q3056" s="75">
        <f>SUBTOTAL(9,Q3057:Q3062)</f>
        <v>0.43236000000000002</v>
      </c>
      <c r="R3056" s="74"/>
      <c r="S3056" s="75">
        <f>SUBTOTAL(9,S3057:S3062)</f>
        <v>0</v>
      </c>
      <c r="T3056" s="77"/>
      <c r="U3056" s="75">
        <f>SUBTOTAL(9,U3057:U3062)</f>
        <v>407.4</v>
      </c>
      <c r="V3056" s="75">
        <f>SUBTOTAL(9,V3057:V3062)</f>
        <v>2347.4</v>
      </c>
      <c r="W3056" s="78"/>
      <c r="Y3056" s="75">
        <f>SUBTOTAL(9,Y3057:Y3062)</f>
        <v>1</v>
      </c>
    </row>
    <row r="3057" spans="6:25" s="38" customFormat="1" ht="24" outlineLevel="2" x14ac:dyDescent="0.3">
      <c r="F3057" s="30">
        <v>466</v>
      </c>
      <c r="G3057" s="31" t="s">
        <v>0</v>
      </c>
      <c r="H3057" s="32" t="s">
        <v>222</v>
      </c>
      <c r="I3057" s="33" t="s">
        <v>1380</v>
      </c>
      <c r="J3057" s="31" t="s">
        <v>16</v>
      </c>
      <c r="K3057" s="34">
        <v>1</v>
      </c>
      <c r="L3057" s="35">
        <v>0</v>
      </c>
      <c r="M3057" s="34">
        <v>1</v>
      </c>
      <c r="N3057" s="36">
        <v>1940</v>
      </c>
      <c r="O3057" s="37">
        <f>M3057*N3057</f>
        <v>1940</v>
      </c>
      <c r="P3057" s="37">
        <v>0.43236000000000002</v>
      </c>
      <c r="Q3057" s="37">
        <f>M3057*P3057</f>
        <v>0.43236000000000002</v>
      </c>
      <c r="R3057" s="37"/>
      <c r="S3057" s="37">
        <f>M3057*R3057</f>
        <v>0</v>
      </c>
      <c r="T3057" s="37">
        <v>21</v>
      </c>
      <c r="U3057" s="37">
        <f>O3057*T3057/100</f>
        <v>407.4</v>
      </c>
      <c r="V3057" s="37">
        <f>U3057+O3057</f>
        <v>2347.4</v>
      </c>
      <c r="W3057" s="37"/>
      <c r="X3057" s="37"/>
      <c r="Y3057" s="37">
        <v>1</v>
      </c>
    </row>
    <row r="3058" spans="6:25" s="38" customFormat="1" ht="12" outlineLevel="2" x14ac:dyDescent="0.3">
      <c r="F3058" s="39"/>
      <c r="G3058" s="40"/>
      <c r="H3058" s="191" t="s">
        <v>230</v>
      </c>
      <c r="I3058" s="203"/>
      <c r="J3058" s="203"/>
      <c r="K3058" s="203"/>
      <c r="L3058" s="203"/>
      <c r="M3058" s="203"/>
      <c r="N3058" s="203"/>
      <c r="O3058" s="203"/>
      <c r="P3058" s="42"/>
      <c r="Q3058" s="43"/>
      <c r="R3058" s="42"/>
      <c r="S3058" s="43"/>
      <c r="T3058" s="44"/>
      <c r="U3058" s="44"/>
      <c r="V3058" s="44"/>
      <c r="W3058" s="45"/>
    </row>
    <row r="3059" spans="6:25" s="38" customFormat="1" ht="6" customHeight="1" outlineLevel="2" x14ac:dyDescent="0.3">
      <c r="F3059" s="39"/>
      <c r="G3059" s="40"/>
      <c r="H3059" s="41"/>
      <c r="I3059" s="46"/>
      <c r="J3059" s="46"/>
      <c r="K3059" s="46"/>
      <c r="L3059" s="46"/>
      <c r="M3059" s="46"/>
      <c r="N3059" s="46"/>
      <c r="O3059" s="46"/>
      <c r="P3059" s="42"/>
      <c r="Q3059" s="43"/>
      <c r="R3059" s="42"/>
      <c r="S3059" s="43"/>
      <c r="T3059" s="44"/>
      <c r="U3059" s="44"/>
      <c r="V3059" s="44"/>
      <c r="W3059" s="45"/>
    </row>
    <row r="3060" spans="6:25" s="47" customFormat="1" ht="10.5" outlineLevel="3" x14ac:dyDescent="0.25">
      <c r="F3060" s="48"/>
      <c r="G3060" s="49"/>
      <c r="H3060" s="50" t="str">
        <f>IF(AND(H3059&lt;&gt;"Výkaz výměr:",I3059=""),"Výkaz výměr:","")</f>
        <v>Výkaz výměr:</v>
      </c>
      <c r="I3060" s="51" t="s">
        <v>83</v>
      </c>
      <c r="J3060" s="52"/>
      <c r="K3060" s="53"/>
      <c r="L3060" s="54"/>
      <c r="M3060" s="55"/>
      <c r="N3060" s="56"/>
      <c r="O3060" s="57"/>
      <c r="P3060" s="58"/>
      <c r="Q3060" s="56"/>
      <c r="R3060" s="56"/>
      <c r="S3060" s="56"/>
      <c r="T3060" s="59" t="s">
        <v>3</v>
      </c>
      <c r="U3060" s="56"/>
      <c r="V3060" s="56"/>
      <c r="W3060" s="60"/>
    </row>
    <row r="3061" spans="6:25" s="47" customFormat="1" ht="10.5" outlineLevel="3" x14ac:dyDescent="0.25">
      <c r="F3061" s="48"/>
      <c r="G3061" s="49"/>
      <c r="H3061" s="50" t="str">
        <f>IF(AND(H3060&lt;&gt;"Výkaz výměr:",I3060=""),"Výkaz výměr:","")</f>
        <v/>
      </c>
      <c r="I3061" s="51" t="s">
        <v>556</v>
      </c>
      <c r="J3061" s="52"/>
      <c r="K3061" s="53"/>
      <c r="L3061" s="54"/>
      <c r="M3061" s="55">
        <v>1</v>
      </c>
      <c r="N3061" s="56"/>
      <c r="O3061" s="57"/>
      <c r="P3061" s="58"/>
      <c r="Q3061" s="56"/>
      <c r="R3061" s="56"/>
      <c r="S3061" s="56"/>
      <c r="T3061" s="59" t="s">
        <v>3</v>
      </c>
      <c r="U3061" s="56"/>
      <c r="V3061" s="56"/>
      <c r="W3061" s="60"/>
    </row>
    <row r="3062" spans="6:25" s="3" customFormat="1" ht="12.75" customHeight="1" outlineLevel="2" x14ac:dyDescent="0.25">
      <c r="F3062" s="9"/>
      <c r="G3062" s="10"/>
      <c r="H3062" s="10"/>
      <c r="I3062" s="11"/>
      <c r="J3062" s="10"/>
      <c r="K3062" s="12"/>
      <c r="L3062" s="13"/>
      <c r="M3062" s="12"/>
      <c r="N3062" s="13"/>
      <c r="O3062" s="14"/>
      <c r="P3062" s="15"/>
      <c r="Q3062" s="13"/>
      <c r="R3062" s="13"/>
      <c r="S3062" s="13"/>
      <c r="T3062" s="16" t="s">
        <v>3</v>
      </c>
      <c r="U3062" s="13"/>
      <c r="V3062" s="13"/>
      <c r="W3062" s="13"/>
    </row>
    <row r="3063" spans="6:25" s="69" customFormat="1" ht="16.5" customHeight="1" outlineLevel="1" x14ac:dyDescent="0.3">
      <c r="F3063" s="70"/>
      <c r="G3063" s="71"/>
      <c r="H3063" s="72"/>
      <c r="I3063" s="72" t="s">
        <v>1245</v>
      </c>
      <c r="J3063" s="71"/>
      <c r="K3063" s="73"/>
      <c r="L3063" s="74"/>
      <c r="M3063" s="73"/>
      <c r="N3063" s="74"/>
      <c r="O3063" s="75">
        <f>SUBTOTAL(9,O3064:O3084)</f>
        <v>96041.97</v>
      </c>
      <c r="P3063" s="76"/>
      <c r="Q3063" s="75">
        <f>SUBTOTAL(9,Q3064:Q3084)</f>
        <v>218.90688749999998</v>
      </c>
      <c r="R3063" s="74"/>
      <c r="S3063" s="75">
        <f>SUBTOTAL(9,S3064:S3084)</f>
        <v>0</v>
      </c>
      <c r="T3063" s="77"/>
      <c r="U3063" s="75">
        <f>SUBTOTAL(9,U3064:U3084)</f>
        <v>20168.813700000002</v>
      </c>
      <c r="V3063" s="75">
        <f>SUBTOTAL(9,V3064:V3084)</f>
        <v>116210.78370000001</v>
      </c>
      <c r="W3063" s="78"/>
      <c r="Y3063" s="75">
        <f>SUBTOTAL(9,Y3064:Y3084)</f>
        <v>4</v>
      </c>
    </row>
    <row r="3064" spans="6:25" s="38" customFormat="1" ht="12" outlineLevel="2" x14ac:dyDescent="0.3">
      <c r="F3064" s="30">
        <v>467</v>
      </c>
      <c r="G3064" s="31" t="s">
        <v>0</v>
      </c>
      <c r="H3064" s="32" t="s">
        <v>285</v>
      </c>
      <c r="I3064" s="33" t="s">
        <v>1350</v>
      </c>
      <c r="J3064" s="31" t="s">
        <v>13</v>
      </c>
      <c r="K3064" s="34">
        <v>184.8</v>
      </c>
      <c r="L3064" s="35">
        <v>0</v>
      </c>
      <c r="M3064" s="34">
        <v>184.8</v>
      </c>
      <c r="N3064" s="36">
        <v>197</v>
      </c>
      <c r="O3064" s="37">
        <f>M3064*N3064</f>
        <v>36405.600000000006</v>
      </c>
      <c r="P3064" s="37">
        <v>0.33074999999999999</v>
      </c>
      <c r="Q3064" s="37">
        <f>M3064*P3064</f>
        <v>61.122599999999998</v>
      </c>
      <c r="R3064" s="37"/>
      <c r="S3064" s="37">
        <f>M3064*R3064</f>
        <v>0</v>
      </c>
      <c r="T3064" s="37">
        <v>21</v>
      </c>
      <c r="U3064" s="37">
        <f>O3064*T3064/100</f>
        <v>7645.1760000000013</v>
      </c>
      <c r="V3064" s="37">
        <f>U3064+O3064</f>
        <v>44050.776000000005</v>
      </c>
      <c r="W3064" s="37"/>
      <c r="X3064" s="37"/>
      <c r="Y3064" s="37">
        <v>1</v>
      </c>
    </row>
    <row r="3065" spans="6:25" s="38" customFormat="1" ht="12" outlineLevel="2" x14ac:dyDescent="0.3">
      <c r="F3065" s="39"/>
      <c r="G3065" s="40"/>
      <c r="H3065" s="191" t="s">
        <v>230</v>
      </c>
      <c r="I3065" s="203"/>
      <c r="J3065" s="203"/>
      <c r="K3065" s="203"/>
      <c r="L3065" s="203"/>
      <c r="M3065" s="203"/>
      <c r="N3065" s="203"/>
      <c r="O3065" s="203"/>
      <c r="P3065" s="42"/>
      <c r="Q3065" s="43"/>
      <c r="R3065" s="42"/>
      <c r="S3065" s="43"/>
      <c r="T3065" s="44"/>
      <c r="U3065" s="44"/>
      <c r="V3065" s="44"/>
      <c r="W3065" s="45"/>
    </row>
    <row r="3066" spans="6:25" s="38" customFormat="1" ht="6" customHeight="1" outlineLevel="2" x14ac:dyDescent="0.3">
      <c r="F3066" s="39"/>
      <c r="G3066" s="40"/>
      <c r="H3066" s="41"/>
      <c r="I3066" s="46"/>
      <c r="J3066" s="46"/>
      <c r="K3066" s="46"/>
      <c r="L3066" s="46"/>
      <c r="M3066" s="46"/>
      <c r="N3066" s="46"/>
      <c r="O3066" s="46"/>
      <c r="P3066" s="42"/>
      <c r="Q3066" s="43"/>
      <c r="R3066" s="42"/>
      <c r="S3066" s="43"/>
      <c r="T3066" s="44"/>
      <c r="U3066" s="44"/>
      <c r="V3066" s="44"/>
      <c r="W3066" s="45"/>
    </row>
    <row r="3067" spans="6:25" s="47" customFormat="1" ht="10.5" outlineLevel="3" x14ac:dyDescent="0.25">
      <c r="F3067" s="48"/>
      <c r="G3067" s="49"/>
      <c r="H3067" s="50" t="str">
        <f>IF(AND(H3066&lt;&gt;"Výkaz výměr:",I3066=""),"Výkaz výměr:","")</f>
        <v>Výkaz výměr:</v>
      </c>
      <c r="I3067" s="51" t="s">
        <v>378</v>
      </c>
      <c r="J3067" s="52"/>
      <c r="K3067" s="53"/>
      <c r="L3067" s="54"/>
      <c r="M3067" s="55"/>
      <c r="N3067" s="56"/>
      <c r="O3067" s="57"/>
      <c r="P3067" s="58"/>
      <c r="Q3067" s="56"/>
      <c r="R3067" s="56"/>
      <c r="S3067" s="56"/>
      <c r="T3067" s="59" t="s">
        <v>3</v>
      </c>
      <c r="U3067" s="56"/>
      <c r="V3067" s="56"/>
      <c r="W3067" s="60"/>
    </row>
    <row r="3068" spans="6:25" s="47" customFormat="1" ht="10.5" outlineLevel="3" x14ac:dyDescent="0.25">
      <c r="F3068" s="48"/>
      <c r="G3068" s="49"/>
      <c r="H3068" s="50" t="str">
        <f>IF(AND(H3067&lt;&gt;"Výkaz výměr:",I3067=""),"Výkaz výměr:","")</f>
        <v/>
      </c>
      <c r="I3068" s="51" t="s">
        <v>765</v>
      </c>
      <c r="J3068" s="52"/>
      <c r="K3068" s="53"/>
      <c r="L3068" s="54"/>
      <c r="M3068" s="55">
        <v>184.8</v>
      </c>
      <c r="N3068" s="56"/>
      <c r="O3068" s="57"/>
      <c r="P3068" s="58"/>
      <c r="Q3068" s="56"/>
      <c r="R3068" s="56"/>
      <c r="S3068" s="56"/>
      <c r="T3068" s="59" t="s">
        <v>3</v>
      </c>
      <c r="U3068" s="56"/>
      <c r="V3068" s="56"/>
      <c r="W3068" s="60"/>
    </row>
    <row r="3069" spans="6:25" s="38" customFormat="1" ht="12" outlineLevel="2" x14ac:dyDescent="0.3">
      <c r="F3069" s="30">
        <v>468</v>
      </c>
      <c r="G3069" s="31" t="s">
        <v>0</v>
      </c>
      <c r="H3069" s="32" t="s">
        <v>287</v>
      </c>
      <c r="I3069" s="33" t="s">
        <v>1221</v>
      </c>
      <c r="J3069" s="31" t="s">
        <v>13</v>
      </c>
      <c r="K3069" s="34">
        <v>236.63</v>
      </c>
      <c r="L3069" s="35">
        <v>0</v>
      </c>
      <c r="M3069" s="34">
        <v>236.63</v>
      </c>
      <c r="N3069" s="36">
        <v>199</v>
      </c>
      <c r="O3069" s="37">
        <f>M3069*N3069</f>
        <v>47089.37</v>
      </c>
      <c r="P3069" s="37">
        <v>0.55125000000000002</v>
      </c>
      <c r="Q3069" s="37">
        <f>M3069*P3069</f>
        <v>130.44228749999999</v>
      </c>
      <c r="R3069" s="37"/>
      <c r="S3069" s="37">
        <f>M3069*R3069</f>
        <v>0</v>
      </c>
      <c r="T3069" s="37">
        <v>21</v>
      </c>
      <c r="U3069" s="37">
        <f>O3069*T3069/100</f>
        <v>9888.7677000000003</v>
      </c>
      <c r="V3069" s="37">
        <f>U3069+O3069</f>
        <v>56978.137700000007</v>
      </c>
      <c r="W3069" s="37"/>
      <c r="X3069" s="37"/>
      <c r="Y3069" s="37">
        <v>1</v>
      </c>
    </row>
    <row r="3070" spans="6:25" s="38" customFormat="1" ht="12" outlineLevel="2" x14ac:dyDescent="0.3">
      <c r="F3070" s="39"/>
      <c r="G3070" s="40"/>
      <c r="H3070" s="191" t="s">
        <v>230</v>
      </c>
      <c r="I3070" s="203"/>
      <c r="J3070" s="203"/>
      <c r="K3070" s="203"/>
      <c r="L3070" s="203"/>
      <c r="M3070" s="203"/>
      <c r="N3070" s="203"/>
      <c r="O3070" s="203"/>
      <c r="P3070" s="42"/>
      <c r="Q3070" s="43"/>
      <c r="R3070" s="42"/>
      <c r="S3070" s="43"/>
      <c r="T3070" s="44"/>
      <c r="U3070" s="44"/>
      <c r="V3070" s="44"/>
      <c r="W3070" s="45"/>
    </row>
    <row r="3071" spans="6:25" s="38" customFormat="1" ht="6" customHeight="1" outlineLevel="2" x14ac:dyDescent="0.3">
      <c r="F3071" s="39"/>
      <c r="G3071" s="40"/>
      <c r="H3071" s="41"/>
      <c r="I3071" s="46"/>
      <c r="J3071" s="46"/>
      <c r="K3071" s="46"/>
      <c r="L3071" s="46"/>
      <c r="M3071" s="46"/>
      <c r="N3071" s="46"/>
      <c r="O3071" s="46"/>
      <c r="P3071" s="42"/>
      <c r="Q3071" s="43"/>
      <c r="R3071" s="42"/>
      <c r="S3071" s="43"/>
      <c r="T3071" s="44"/>
      <c r="U3071" s="44"/>
      <c r="V3071" s="44"/>
      <c r="W3071" s="45"/>
    </row>
    <row r="3072" spans="6:25" s="47" customFormat="1" ht="10.5" outlineLevel="3" x14ac:dyDescent="0.25">
      <c r="F3072" s="48"/>
      <c r="G3072" s="49"/>
      <c r="H3072" s="50" t="str">
        <f>IF(AND(H3071&lt;&gt;"Výkaz výměr:",I3071=""),"Výkaz výměr:","")</f>
        <v>Výkaz výměr:</v>
      </c>
      <c r="I3072" s="51" t="s">
        <v>1348</v>
      </c>
      <c r="J3072" s="52"/>
      <c r="K3072" s="53"/>
      <c r="L3072" s="54"/>
      <c r="M3072" s="55"/>
      <c r="N3072" s="56"/>
      <c r="O3072" s="57"/>
      <c r="P3072" s="58"/>
      <c r="Q3072" s="56"/>
      <c r="R3072" s="56"/>
      <c r="S3072" s="56"/>
      <c r="T3072" s="59" t="s">
        <v>3</v>
      </c>
      <c r="U3072" s="56"/>
      <c r="V3072" s="56"/>
      <c r="W3072" s="60"/>
    </row>
    <row r="3073" spans="6:25" s="47" customFormat="1" ht="10.5" outlineLevel="3" x14ac:dyDescent="0.25">
      <c r="F3073" s="48"/>
      <c r="G3073" s="49"/>
      <c r="H3073" s="50" t="str">
        <f>IF(AND(H3072&lt;&gt;"Výkaz výměr:",I3072=""),"Výkaz výměr:","")</f>
        <v/>
      </c>
      <c r="I3073" s="51" t="s">
        <v>842</v>
      </c>
      <c r="J3073" s="52"/>
      <c r="K3073" s="53"/>
      <c r="L3073" s="54"/>
      <c r="M3073" s="55">
        <v>236.63</v>
      </c>
      <c r="N3073" s="56"/>
      <c r="O3073" s="57"/>
      <c r="P3073" s="58"/>
      <c r="Q3073" s="56"/>
      <c r="R3073" s="56"/>
      <c r="S3073" s="56"/>
      <c r="T3073" s="59" t="s">
        <v>3</v>
      </c>
      <c r="U3073" s="56"/>
      <c r="V3073" s="56"/>
      <c r="W3073" s="60"/>
    </row>
    <row r="3074" spans="6:25" s="38" customFormat="1" ht="12" outlineLevel="2" x14ac:dyDescent="0.3">
      <c r="F3074" s="30">
        <v>469</v>
      </c>
      <c r="G3074" s="31" t="s">
        <v>0</v>
      </c>
      <c r="H3074" s="32" t="s">
        <v>287</v>
      </c>
      <c r="I3074" s="33" t="s">
        <v>1221</v>
      </c>
      <c r="J3074" s="31" t="s">
        <v>13</v>
      </c>
      <c r="K3074" s="34">
        <v>36</v>
      </c>
      <c r="L3074" s="35">
        <v>0</v>
      </c>
      <c r="M3074" s="34">
        <v>36</v>
      </c>
      <c r="N3074" s="36">
        <v>247</v>
      </c>
      <c r="O3074" s="37">
        <f>M3074*N3074</f>
        <v>8892</v>
      </c>
      <c r="P3074" s="37">
        <v>0.55125000000000002</v>
      </c>
      <c r="Q3074" s="37">
        <f>M3074*P3074</f>
        <v>19.844999999999999</v>
      </c>
      <c r="R3074" s="37"/>
      <c r="S3074" s="37">
        <f>M3074*R3074</f>
        <v>0</v>
      </c>
      <c r="T3074" s="37">
        <v>21</v>
      </c>
      <c r="U3074" s="37">
        <f>O3074*T3074/100</f>
        <v>1867.32</v>
      </c>
      <c r="V3074" s="37">
        <f>U3074+O3074</f>
        <v>10759.32</v>
      </c>
      <c r="W3074" s="37"/>
      <c r="X3074" s="37"/>
      <c r="Y3074" s="37">
        <v>1</v>
      </c>
    </row>
    <row r="3075" spans="6:25" s="38" customFormat="1" ht="12" outlineLevel="2" x14ac:dyDescent="0.3">
      <c r="F3075" s="39"/>
      <c r="G3075" s="40"/>
      <c r="H3075" s="191" t="s">
        <v>230</v>
      </c>
      <c r="I3075" s="203"/>
      <c r="J3075" s="203"/>
      <c r="K3075" s="203"/>
      <c r="L3075" s="203"/>
      <c r="M3075" s="203"/>
      <c r="N3075" s="203"/>
      <c r="O3075" s="203"/>
      <c r="P3075" s="42"/>
      <c r="Q3075" s="43"/>
      <c r="R3075" s="42"/>
      <c r="S3075" s="43"/>
      <c r="T3075" s="44"/>
      <c r="U3075" s="44"/>
      <c r="V3075" s="44"/>
      <c r="W3075" s="45"/>
    </row>
    <row r="3076" spans="6:25" s="38" customFormat="1" ht="6" customHeight="1" outlineLevel="2" x14ac:dyDescent="0.3">
      <c r="F3076" s="39"/>
      <c r="G3076" s="40"/>
      <c r="H3076" s="41"/>
      <c r="I3076" s="46"/>
      <c r="J3076" s="46"/>
      <c r="K3076" s="46"/>
      <c r="L3076" s="46"/>
      <c r="M3076" s="46"/>
      <c r="N3076" s="46"/>
      <c r="O3076" s="46"/>
      <c r="P3076" s="42"/>
      <c r="Q3076" s="43"/>
      <c r="R3076" s="42"/>
      <c r="S3076" s="43"/>
      <c r="T3076" s="44"/>
      <c r="U3076" s="44"/>
      <c r="V3076" s="44"/>
      <c r="W3076" s="45"/>
    </row>
    <row r="3077" spans="6:25" s="47" customFormat="1" ht="10.5" outlineLevel="3" x14ac:dyDescent="0.25">
      <c r="F3077" s="48"/>
      <c r="G3077" s="49"/>
      <c r="H3077" s="50" t="str">
        <f>IF(AND(H3076&lt;&gt;"Výkaz výměr:",I3076=""),"Výkaz výměr:","")</f>
        <v>Výkaz výměr:</v>
      </c>
      <c r="I3077" s="51" t="s">
        <v>51</v>
      </c>
      <c r="J3077" s="52"/>
      <c r="K3077" s="53"/>
      <c r="L3077" s="54"/>
      <c r="M3077" s="55"/>
      <c r="N3077" s="56"/>
      <c r="O3077" s="57"/>
      <c r="P3077" s="58"/>
      <c r="Q3077" s="56"/>
      <c r="R3077" s="56"/>
      <c r="S3077" s="56"/>
      <c r="T3077" s="59" t="s">
        <v>3</v>
      </c>
      <c r="U3077" s="56"/>
      <c r="V3077" s="56"/>
      <c r="W3077" s="60"/>
    </row>
    <row r="3078" spans="6:25" s="47" customFormat="1" ht="10.5" outlineLevel="3" x14ac:dyDescent="0.25">
      <c r="F3078" s="48"/>
      <c r="G3078" s="49"/>
      <c r="H3078" s="50" t="str">
        <f>IF(AND(H3077&lt;&gt;"Výkaz výměr:",I3077=""),"Výkaz výměr:","")</f>
        <v/>
      </c>
      <c r="I3078" s="51" t="s">
        <v>591</v>
      </c>
      <c r="J3078" s="52"/>
      <c r="K3078" s="53"/>
      <c r="L3078" s="54"/>
      <c r="M3078" s="55">
        <v>36</v>
      </c>
      <c r="N3078" s="56"/>
      <c r="O3078" s="57"/>
      <c r="P3078" s="58"/>
      <c r="Q3078" s="56"/>
      <c r="R3078" s="56"/>
      <c r="S3078" s="56"/>
      <c r="T3078" s="59" t="s">
        <v>3</v>
      </c>
      <c r="U3078" s="56"/>
      <c r="V3078" s="56"/>
      <c r="W3078" s="60"/>
    </row>
    <row r="3079" spans="6:25" s="38" customFormat="1" ht="12" outlineLevel="2" x14ac:dyDescent="0.3">
      <c r="F3079" s="30">
        <v>470</v>
      </c>
      <c r="G3079" s="31" t="s">
        <v>0</v>
      </c>
      <c r="H3079" s="32" t="s">
        <v>286</v>
      </c>
      <c r="I3079" s="33" t="s">
        <v>1220</v>
      </c>
      <c r="J3079" s="31" t="s">
        <v>13</v>
      </c>
      <c r="K3079" s="34">
        <v>17</v>
      </c>
      <c r="L3079" s="35">
        <v>0</v>
      </c>
      <c r="M3079" s="34">
        <v>17</v>
      </c>
      <c r="N3079" s="36">
        <v>215</v>
      </c>
      <c r="O3079" s="37">
        <f>M3079*N3079</f>
        <v>3655</v>
      </c>
      <c r="P3079" s="37">
        <v>0.441</v>
      </c>
      <c r="Q3079" s="37">
        <f>M3079*P3079</f>
        <v>7.4969999999999999</v>
      </c>
      <c r="R3079" s="37"/>
      <c r="S3079" s="37">
        <f>M3079*R3079</f>
        <v>0</v>
      </c>
      <c r="T3079" s="37">
        <v>21</v>
      </c>
      <c r="U3079" s="37">
        <f>O3079*T3079/100</f>
        <v>767.55</v>
      </c>
      <c r="V3079" s="37">
        <f>U3079+O3079</f>
        <v>4422.55</v>
      </c>
      <c r="W3079" s="37"/>
      <c r="X3079" s="37"/>
      <c r="Y3079" s="37">
        <v>1</v>
      </c>
    </row>
    <row r="3080" spans="6:25" s="38" customFormat="1" ht="12" outlineLevel="2" x14ac:dyDescent="0.3">
      <c r="F3080" s="39"/>
      <c r="G3080" s="40"/>
      <c r="H3080" s="191" t="s">
        <v>230</v>
      </c>
      <c r="I3080" s="203"/>
      <c r="J3080" s="203"/>
      <c r="K3080" s="203"/>
      <c r="L3080" s="203"/>
      <c r="M3080" s="203"/>
      <c r="N3080" s="203"/>
      <c r="O3080" s="203"/>
      <c r="P3080" s="42"/>
      <c r="Q3080" s="43"/>
      <c r="R3080" s="42"/>
      <c r="S3080" s="43"/>
      <c r="T3080" s="44"/>
      <c r="U3080" s="44"/>
      <c r="V3080" s="44"/>
      <c r="W3080" s="45"/>
    </row>
    <row r="3081" spans="6:25" s="38" customFormat="1" ht="6" customHeight="1" outlineLevel="2" x14ac:dyDescent="0.3">
      <c r="F3081" s="39"/>
      <c r="G3081" s="40"/>
      <c r="H3081" s="41"/>
      <c r="I3081" s="46"/>
      <c r="J3081" s="46"/>
      <c r="K3081" s="46"/>
      <c r="L3081" s="46"/>
      <c r="M3081" s="46"/>
      <c r="N3081" s="46"/>
      <c r="O3081" s="46"/>
      <c r="P3081" s="42"/>
      <c r="Q3081" s="43"/>
      <c r="R3081" s="42"/>
      <c r="S3081" s="43"/>
      <c r="T3081" s="44"/>
      <c r="U3081" s="44"/>
      <c r="V3081" s="44"/>
      <c r="W3081" s="45"/>
    </row>
    <row r="3082" spans="6:25" s="47" customFormat="1" ht="10.5" outlineLevel="3" x14ac:dyDescent="0.25">
      <c r="F3082" s="48"/>
      <c r="G3082" s="49"/>
      <c r="H3082" s="50" t="str">
        <f>IF(AND(H3081&lt;&gt;"Výkaz výměr:",I3081=""),"Výkaz výměr:","")</f>
        <v>Výkaz výměr:</v>
      </c>
      <c r="I3082" s="51" t="s">
        <v>45</v>
      </c>
      <c r="J3082" s="52"/>
      <c r="K3082" s="53"/>
      <c r="L3082" s="54"/>
      <c r="M3082" s="55"/>
      <c r="N3082" s="56"/>
      <c r="O3082" s="57"/>
      <c r="P3082" s="58"/>
      <c r="Q3082" s="56"/>
      <c r="R3082" s="56"/>
      <c r="S3082" s="56"/>
      <c r="T3082" s="59" t="s">
        <v>3</v>
      </c>
      <c r="U3082" s="56"/>
      <c r="V3082" s="56"/>
      <c r="W3082" s="60"/>
    </row>
    <row r="3083" spans="6:25" s="47" customFormat="1" ht="10.5" outlineLevel="3" x14ac:dyDescent="0.25">
      <c r="F3083" s="48"/>
      <c r="G3083" s="49"/>
      <c r="H3083" s="50" t="str">
        <f>IF(AND(H3082&lt;&gt;"Výkaz výměr:",I3082=""),"Výkaz výměr:","")</f>
        <v/>
      </c>
      <c r="I3083" s="51" t="s">
        <v>581</v>
      </c>
      <c r="J3083" s="52"/>
      <c r="K3083" s="53"/>
      <c r="L3083" s="54"/>
      <c r="M3083" s="55">
        <v>17</v>
      </c>
      <c r="N3083" s="56"/>
      <c r="O3083" s="57"/>
      <c r="P3083" s="58"/>
      <c r="Q3083" s="56"/>
      <c r="R3083" s="56"/>
      <c r="S3083" s="56"/>
      <c r="T3083" s="59" t="s">
        <v>3</v>
      </c>
      <c r="U3083" s="56"/>
      <c r="V3083" s="56"/>
      <c r="W3083" s="60"/>
    </row>
    <row r="3084" spans="6:25" s="3" customFormat="1" ht="12.75" customHeight="1" outlineLevel="2" x14ac:dyDescent="0.25">
      <c r="F3084" s="9"/>
      <c r="G3084" s="10"/>
      <c r="H3084" s="10"/>
      <c r="I3084" s="11"/>
      <c r="J3084" s="10"/>
      <c r="K3084" s="12"/>
      <c r="L3084" s="13"/>
      <c r="M3084" s="12"/>
      <c r="N3084" s="13"/>
      <c r="O3084" s="14"/>
      <c r="P3084" s="15"/>
      <c r="Q3084" s="13"/>
      <c r="R3084" s="13"/>
      <c r="S3084" s="13"/>
      <c r="T3084" s="16" t="s">
        <v>3</v>
      </c>
      <c r="U3084" s="13"/>
      <c r="V3084" s="13"/>
      <c r="W3084" s="13"/>
    </row>
    <row r="3085" spans="6:25" s="69" customFormat="1" ht="16.5" customHeight="1" outlineLevel="1" x14ac:dyDescent="0.3">
      <c r="F3085" s="70"/>
      <c r="G3085" s="71"/>
      <c r="H3085" s="72"/>
      <c r="I3085" s="72" t="s">
        <v>1326</v>
      </c>
      <c r="J3085" s="71"/>
      <c r="K3085" s="73"/>
      <c r="L3085" s="74"/>
      <c r="M3085" s="73"/>
      <c r="N3085" s="74"/>
      <c r="O3085" s="75">
        <f>SUBTOTAL(9,O3086:O3099)</f>
        <v>21824</v>
      </c>
      <c r="P3085" s="76"/>
      <c r="Q3085" s="75">
        <f>SUBTOTAL(9,Q3086:Q3099)</f>
        <v>6.4690799999999999</v>
      </c>
      <c r="R3085" s="74"/>
      <c r="S3085" s="75">
        <f>SUBTOTAL(9,S3086:S3099)</f>
        <v>0</v>
      </c>
      <c r="T3085" s="77"/>
      <c r="U3085" s="75">
        <f>SUBTOTAL(9,U3086:U3099)</f>
        <v>4583.04</v>
      </c>
      <c r="V3085" s="75">
        <f>SUBTOTAL(9,V3086:V3099)</f>
        <v>26407.040000000001</v>
      </c>
      <c r="W3085" s="78"/>
      <c r="Y3085" s="75">
        <f>SUBTOTAL(9,Y3086:Y3099)</f>
        <v>2</v>
      </c>
    </row>
    <row r="3086" spans="6:25" s="38" customFormat="1" ht="12" outlineLevel="2" x14ac:dyDescent="0.3">
      <c r="F3086" s="30">
        <v>471</v>
      </c>
      <c r="G3086" s="31" t="s">
        <v>0</v>
      </c>
      <c r="H3086" s="32" t="s">
        <v>291</v>
      </c>
      <c r="I3086" s="33" t="s">
        <v>1239</v>
      </c>
      <c r="J3086" s="31" t="s">
        <v>13</v>
      </c>
      <c r="K3086" s="34">
        <v>62</v>
      </c>
      <c r="L3086" s="35">
        <v>0</v>
      </c>
      <c r="M3086" s="34">
        <v>62</v>
      </c>
      <c r="N3086" s="36">
        <v>32</v>
      </c>
      <c r="O3086" s="37">
        <f>M3086*N3086</f>
        <v>1984</v>
      </c>
      <c r="P3086" s="37">
        <v>6.0999999999999997E-4</v>
      </c>
      <c r="Q3086" s="37">
        <f>M3086*P3086</f>
        <v>3.7819999999999999E-2</v>
      </c>
      <c r="R3086" s="37"/>
      <c r="S3086" s="37">
        <f>M3086*R3086</f>
        <v>0</v>
      </c>
      <c r="T3086" s="37">
        <v>21</v>
      </c>
      <c r="U3086" s="37">
        <f>O3086*T3086/100</f>
        <v>416.64</v>
      </c>
      <c r="V3086" s="37">
        <f>U3086+O3086</f>
        <v>2400.64</v>
      </c>
      <c r="W3086" s="37"/>
      <c r="X3086" s="37"/>
      <c r="Y3086" s="37">
        <v>1</v>
      </c>
    </row>
    <row r="3087" spans="6:25" s="38" customFormat="1" ht="12" outlineLevel="2" x14ac:dyDescent="0.3">
      <c r="F3087" s="39"/>
      <c r="G3087" s="40"/>
      <c r="H3087" s="191" t="s">
        <v>230</v>
      </c>
      <c r="I3087" s="203"/>
      <c r="J3087" s="203"/>
      <c r="K3087" s="203"/>
      <c r="L3087" s="203"/>
      <c r="M3087" s="203"/>
      <c r="N3087" s="203"/>
      <c r="O3087" s="203"/>
      <c r="P3087" s="42"/>
      <c r="Q3087" s="43"/>
      <c r="R3087" s="42"/>
      <c r="S3087" s="43"/>
      <c r="T3087" s="44"/>
      <c r="U3087" s="44"/>
      <c r="V3087" s="44"/>
      <c r="W3087" s="45"/>
    </row>
    <row r="3088" spans="6:25" s="38" customFormat="1" ht="6" customHeight="1" outlineLevel="2" x14ac:dyDescent="0.3">
      <c r="F3088" s="39"/>
      <c r="G3088" s="40"/>
      <c r="H3088" s="41"/>
      <c r="I3088" s="46"/>
      <c r="J3088" s="46"/>
      <c r="K3088" s="46"/>
      <c r="L3088" s="46"/>
      <c r="M3088" s="46"/>
      <c r="N3088" s="46"/>
      <c r="O3088" s="46"/>
      <c r="P3088" s="42"/>
      <c r="Q3088" s="43"/>
      <c r="R3088" s="42"/>
      <c r="S3088" s="43"/>
      <c r="T3088" s="44"/>
      <c r="U3088" s="44"/>
      <c r="V3088" s="44"/>
      <c r="W3088" s="45"/>
    </row>
    <row r="3089" spans="6:25" s="47" customFormat="1" ht="10.5" outlineLevel="3" x14ac:dyDescent="0.25">
      <c r="F3089" s="48"/>
      <c r="G3089" s="49"/>
      <c r="H3089" s="50" t="str">
        <f>IF(AND(H3088&lt;&gt;"Výkaz výměr:",I3088=""),"Výkaz výměr:","")</f>
        <v>Výkaz výměr:</v>
      </c>
      <c r="I3089" s="51" t="s">
        <v>381</v>
      </c>
      <c r="J3089" s="52"/>
      <c r="K3089" s="53"/>
      <c r="L3089" s="54"/>
      <c r="M3089" s="55"/>
      <c r="N3089" s="56"/>
      <c r="O3089" s="57"/>
      <c r="P3089" s="58"/>
      <c r="Q3089" s="56"/>
      <c r="R3089" s="56"/>
      <c r="S3089" s="56"/>
      <c r="T3089" s="59" t="s">
        <v>3</v>
      </c>
      <c r="U3089" s="56"/>
      <c r="V3089" s="56"/>
      <c r="W3089" s="60"/>
    </row>
    <row r="3090" spans="6:25" s="47" customFormat="1" ht="10.5" outlineLevel="3" x14ac:dyDescent="0.25">
      <c r="F3090" s="48"/>
      <c r="G3090" s="49"/>
      <c r="H3090" s="50" t="str">
        <f>IF(AND(H3089&lt;&gt;"Výkaz výměr:",I3089=""),"Výkaz výměr:","")</f>
        <v/>
      </c>
      <c r="I3090" s="51" t="s">
        <v>124</v>
      </c>
      <c r="J3090" s="52"/>
      <c r="K3090" s="53"/>
      <c r="L3090" s="54"/>
      <c r="M3090" s="55"/>
      <c r="N3090" s="56"/>
      <c r="O3090" s="57"/>
      <c r="P3090" s="58"/>
      <c r="Q3090" s="56"/>
      <c r="R3090" s="56"/>
      <c r="S3090" s="56"/>
      <c r="T3090" s="59" t="s">
        <v>3</v>
      </c>
      <c r="U3090" s="56"/>
      <c r="V3090" s="56"/>
      <c r="W3090" s="60"/>
    </row>
    <row r="3091" spans="6:25" s="47" customFormat="1" ht="10.5" outlineLevel="3" x14ac:dyDescent="0.25">
      <c r="F3091" s="48"/>
      <c r="G3091" s="49"/>
      <c r="H3091" s="50" t="str">
        <f>IF(AND(H3090&lt;&gt;"Výkaz výměr:",I3090=""),"Výkaz výměr:","")</f>
        <v/>
      </c>
      <c r="I3091" s="51" t="s">
        <v>95</v>
      </c>
      <c r="J3091" s="52"/>
      <c r="K3091" s="53"/>
      <c r="L3091" s="54"/>
      <c r="M3091" s="55"/>
      <c r="N3091" s="56"/>
      <c r="O3091" s="57"/>
      <c r="P3091" s="58"/>
      <c r="Q3091" s="56"/>
      <c r="R3091" s="56"/>
      <c r="S3091" s="56"/>
      <c r="T3091" s="59" t="s">
        <v>3</v>
      </c>
      <c r="U3091" s="56"/>
      <c r="V3091" s="56"/>
      <c r="W3091" s="60"/>
    </row>
    <row r="3092" spans="6:25" s="47" customFormat="1" ht="10.5" outlineLevel="3" x14ac:dyDescent="0.25">
      <c r="F3092" s="48"/>
      <c r="G3092" s="49"/>
      <c r="H3092" s="50" t="str">
        <f>IF(AND(H3091&lt;&gt;"Výkaz výměr:",I3091=""),"Výkaz výměr:","")</f>
        <v/>
      </c>
      <c r="I3092" s="51" t="s">
        <v>94</v>
      </c>
      <c r="J3092" s="52"/>
      <c r="K3092" s="53"/>
      <c r="L3092" s="54"/>
      <c r="M3092" s="55"/>
      <c r="N3092" s="56"/>
      <c r="O3092" s="57"/>
      <c r="P3092" s="58"/>
      <c r="Q3092" s="56"/>
      <c r="R3092" s="56"/>
      <c r="S3092" s="56"/>
      <c r="T3092" s="59" t="s">
        <v>3</v>
      </c>
      <c r="U3092" s="56"/>
      <c r="V3092" s="56"/>
      <c r="W3092" s="60"/>
    </row>
    <row r="3093" spans="6:25" s="47" customFormat="1" ht="10.5" outlineLevel="3" x14ac:dyDescent="0.25">
      <c r="F3093" s="48"/>
      <c r="G3093" s="49"/>
      <c r="H3093" s="50" t="str">
        <f>IF(AND(H3092&lt;&gt;"Výkaz výměr:",I3092=""),"Výkaz výměr:","")</f>
        <v/>
      </c>
      <c r="I3093" s="51" t="s">
        <v>598</v>
      </c>
      <c r="J3093" s="52"/>
      <c r="K3093" s="53"/>
      <c r="L3093" s="54"/>
      <c r="M3093" s="55">
        <v>62</v>
      </c>
      <c r="N3093" s="56"/>
      <c r="O3093" s="57"/>
      <c r="P3093" s="58"/>
      <c r="Q3093" s="56"/>
      <c r="R3093" s="56"/>
      <c r="S3093" s="56"/>
      <c r="T3093" s="59" t="s">
        <v>3</v>
      </c>
      <c r="U3093" s="56"/>
      <c r="V3093" s="56"/>
      <c r="W3093" s="60"/>
    </row>
    <row r="3094" spans="6:25" s="38" customFormat="1" ht="12" outlineLevel="2" x14ac:dyDescent="0.3">
      <c r="F3094" s="30">
        <v>472</v>
      </c>
      <c r="G3094" s="31" t="s">
        <v>0</v>
      </c>
      <c r="H3094" s="32" t="s">
        <v>292</v>
      </c>
      <c r="I3094" s="33" t="s">
        <v>1246</v>
      </c>
      <c r="J3094" s="31" t="s">
        <v>13</v>
      </c>
      <c r="K3094" s="34">
        <v>62</v>
      </c>
      <c r="L3094" s="35">
        <v>0</v>
      </c>
      <c r="M3094" s="34">
        <v>62</v>
      </c>
      <c r="N3094" s="36">
        <v>320</v>
      </c>
      <c r="O3094" s="37">
        <f>M3094*N3094</f>
        <v>19840</v>
      </c>
      <c r="P3094" s="37">
        <v>0.10373</v>
      </c>
      <c r="Q3094" s="37">
        <f>M3094*P3094</f>
        <v>6.43126</v>
      </c>
      <c r="R3094" s="37"/>
      <c r="S3094" s="37">
        <f>M3094*R3094</f>
        <v>0</v>
      </c>
      <c r="T3094" s="37">
        <v>21</v>
      </c>
      <c r="U3094" s="37">
        <f>O3094*T3094/100</f>
        <v>4166.3999999999996</v>
      </c>
      <c r="V3094" s="37">
        <f>U3094+O3094</f>
        <v>24006.400000000001</v>
      </c>
      <c r="W3094" s="37"/>
      <c r="X3094" s="37"/>
      <c r="Y3094" s="37">
        <v>1</v>
      </c>
    </row>
    <row r="3095" spans="6:25" s="38" customFormat="1" ht="12" outlineLevel="2" x14ac:dyDescent="0.3">
      <c r="F3095" s="39"/>
      <c r="G3095" s="40"/>
      <c r="H3095" s="191" t="s">
        <v>230</v>
      </c>
      <c r="I3095" s="203"/>
      <c r="J3095" s="203"/>
      <c r="K3095" s="203"/>
      <c r="L3095" s="203"/>
      <c r="M3095" s="203"/>
      <c r="N3095" s="203"/>
      <c r="O3095" s="203"/>
      <c r="P3095" s="42"/>
      <c r="Q3095" s="43"/>
      <c r="R3095" s="42"/>
      <c r="S3095" s="43"/>
      <c r="T3095" s="44"/>
      <c r="U3095" s="44"/>
      <c r="V3095" s="44"/>
      <c r="W3095" s="45"/>
    </row>
    <row r="3096" spans="6:25" s="38" customFormat="1" ht="6" customHeight="1" outlineLevel="2" x14ac:dyDescent="0.3">
      <c r="F3096" s="39"/>
      <c r="G3096" s="40"/>
      <c r="H3096" s="41"/>
      <c r="I3096" s="46"/>
      <c r="J3096" s="46"/>
      <c r="K3096" s="46"/>
      <c r="L3096" s="46"/>
      <c r="M3096" s="46"/>
      <c r="N3096" s="46"/>
      <c r="O3096" s="46"/>
      <c r="P3096" s="42"/>
      <c r="Q3096" s="43"/>
      <c r="R3096" s="42"/>
      <c r="S3096" s="43"/>
      <c r="T3096" s="44"/>
      <c r="U3096" s="44"/>
      <c r="V3096" s="44"/>
      <c r="W3096" s="45"/>
    </row>
    <row r="3097" spans="6:25" s="47" customFormat="1" ht="10.5" outlineLevel="3" x14ac:dyDescent="0.25">
      <c r="F3097" s="48"/>
      <c r="G3097" s="49"/>
      <c r="H3097" s="50" t="str">
        <f>IF(AND(H3096&lt;&gt;"Výkaz výměr:",I3096=""),"Výkaz výměr:","")</f>
        <v>Výkaz výměr:</v>
      </c>
      <c r="I3097" s="51" t="s">
        <v>469</v>
      </c>
      <c r="J3097" s="52"/>
      <c r="K3097" s="53"/>
      <c r="L3097" s="54"/>
      <c r="M3097" s="55"/>
      <c r="N3097" s="56"/>
      <c r="O3097" s="57"/>
      <c r="P3097" s="58"/>
      <c r="Q3097" s="56"/>
      <c r="R3097" s="56"/>
      <c r="S3097" s="56"/>
      <c r="T3097" s="59" t="s">
        <v>3</v>
      </c>
      <c r="U3097" s="56"/>
      <c r="V3097" s="56"/>
      <c r="W3097" s="60"/>
    </row>
    <row r="3098" spans="6:25" s="47" customFormat="1" ht="10.5" outlineLevel="3" x14ac:dyDescent="0.25">
      <c r="F3098" s="48"/>
      <c r="G3098" s="49"/>
      <c r="H3098" s="50" t="str">
        <f>IF(AND(H3097&lt;&gt;"Výkaz výměr:",I3097=""),"Výkaz výměr:","")</f>
        <v/>
      </c>
      <c r="I3098" s="51" t="s">
        <v>598</v>
      </c>
      <c r="J3098" s="52"/>
      <c r="K3098" s="53"/>
      <c r="L3098" s="54"/>
      <c r="M3098" s="55">
        <v>62</v>
      </c>
      <c r="N3098" s="56"/>
      <c r="O3098" s="57"/>
      <c r="P3098" s="58"/>
      <c r="Q3098" s="56"/>
      <c r="R3098" s="56"/>
      <c r="S3098" s="56"/>
      <c r="T3098" s="59" t="s">
        <v>3</v>
      </c>
      <c r="U3098" s="56"/>
      <c r="V3098" s="56"/>
      <c r="W3098" s="60"/>
    </row>
    <row r="3099" spans="6:25" s="3" customFormat="1" ht="12.75" customHeight="1" outlineLevel="2" x14ac:dyDescent="0.25">
      <c r="F3099" s="9"/>
      <c r="G3099" s="10"/>
      <c r="H3099" s="10"/>
      <c r="I3099" s="11"/>
      <c r="J3099" s="10"/>
      <c r="K3099" s="12"/>
      <c r="L3099" s="13"/>
      <c r="M3099" s="12"/>
      <c r="N3099" s="13"/>
      <c r="O3099" s="14"/>
      <c r="P3099" s="15"/>
      <c r="Q3099" s="13"/>
      <c r="R3099" s="13"/>
      <c r="S3099" s="13"/>
      <c r="T3099" s="16" t="s">
        <v>3</v>
      </c>
      <c r="U3099" s="13"/>
      <c r="V3099" s="13"/>
      <c r="W3099" s="13"/>
    </row>
    <row r="3100" spans="6:25" s="69" customFormat="1" ht="16.5" customHeight="1" outlineLevel="1" x14ac:dyDescent="0.3">
      <c r="F3100" s="70"/>
      <c r="G3100" s="71"/>
      <c r="H3100" s="72"/>
      <c r="I3100" s="72" t="s">
        <v>1308</v>
      </c>
      <c r="J3100" s="71"/>
      <c r="K3100" s="73"/>
      <c r="L3100" s="74"/>
      <c r="M3100" s="73"/>
      <c r="N3100" s="74"/>
      <c r="O3100" s="75">
        <f>SUBTOTAL(9,O3101:O3162)</f>
        <v>178832.67500000002</v>
      </c>
      <c r="P3100" s="76"/>
      <c r="Q3100" s="75">
        <f>SUBTOTAL(9,Q3101:Q3162)</f>
        <v>48.423711299999994</v>
      </c>
      <c r="R3100" s="74"/>
      <c r="S3100" s="75">
        <f>SUBTOTAL(9,S3101:S3162)</f>
        <v>0</v>
      </c>
      <c r="T3100" s="77"/>
      <c r="U3100" s="75">
        <f>SUBTOTAL(9,U3101:U3162)</f>
        <v>37554.861750000004</v>
      </c>
      <c r="V3100" s="75">
        <f>SUBTOTAL(9,V3101:V3162)</f>
        <v>216387.53675</v>
      </c>
      <c r="W3100" s="78"/>
      <c r="Y3100" s="75">
        <f>SUBTOTAL(9,Y3101:Y3162)</f>
        <v>10</v>
      </c>
    </row>
    <row r="3101" spans="6:25" s="38" customFormat="1" ht="12" outlineLevel="2" x14ac:dyDescent="0.3">
      <c r="F3101" s="30">
        <v>473</v>
      </c>
      <c r="G3101" s="31" t="s">
        <v>0</v>
      </c>
      <c r="H3101" s="32" t="s">
        <v>298</v>
      </c>
      <c r="I3101" s="33" t="s">
        <v>1168</v>
      </c>
      <c r="J3101" s="31" t="s">
        <v>1</v>
      </c>
      <c r="K3101" s="34">
        <v>124</v>
      </c>
      <c r="L3101" s="35">
        <v>0</v>
      </c>
      <c r="M3101" s="34">
        <v>124</v>
      </c>
      <c r="N3101" s="36">
        <v>81</v>
      </c>
      <c r="O3101" s="37">
        <f>M3101*N3101</f>
        <v>10044</v>
      </c>
      <c r="P3101" s="37">
        <v>3.5999999999999999E-3</v>
      </c>
      <c r="Q3101" s="37">
        <f>M3101*P3101</f>
        <v>0.44639999999999996</v>
      </c>
      <c r="R3101" s="37"/>
      <c r="S3101" s="37">
        <f>M3101*R3101</f>
        <v>0</v>
      </c>
      <c r="T3101" s="37">
        <v>21</v>
      </c>
      <c r="U3101" s="37">
        <f>O3101*T3101/100</f>
        <v>2109.2399999999998</v>
      </c>
      <c r="V3101" s="37">
        <f>U3101+O3101</f>
        <v>12153.24</v>
      </c>
      <c r="W3101" s="37" t="s">
        <v>1287</v>
      </c>
      <c r="X3101" s="37"/>
      <c r="Y3101" s="37">
        <v>1</v>
      </c>
    </row>
    <row r="3102" spans="6:25" s="38" customFormat="1" ht="12" outlineLevel="2" x14ac:dyDescent="0.3">
      <c r="F3102" s="39"/>
      <c r="G3102" s="40"/>
      <c r="H3102" s="191" t="s">
        <v>230</v>
      </c>
      <c r="I3102" s="203"/>
      <c r="J3102" s="203"/>
      <c r="K3102" s="203"/>
      <c r="L3102" s="203"/>
      <c r="M3102" s="203"/>
      <c r="N3102" s="203"/>
      <c r="O3102" s="203"/>
      <c r="P3102" s="42"/>
      <c r="Q3102" s="43"/>
      <c r="R3102" s="42"/>
      <c r="S3102" s="43"/>
      <c r="T3102" s="44"/>
      <c r="U3102" s="44"/>
      <c r="V3102" s="44"/>
      <c r="W3102" s="45"/>
    </row>
    <row r="3103" spans="6:25" s="38" customFormat="1" ht="6" customHeight="1" outlineLevel="2" x14ac:dyDescent="0.3">
      <c r="F3103" s="39"/>
      <c r="G3103" s="40"/>
      <c r="H3103" s="41"/>
      <c r="I3103" s="46"/>
      <c r="J3103" s="46"/>
      <c r="K3103" s="46"/>
      <c r="L3103" s="46"/>
      <c r="M3103" s="46"/>
      <c r="N3103" s="46"/>
      <c r="O3103" s="46"/>
      <c r="P3103" s="42"/>
      <c r="Q3103" s="43"/>
      <c r="R3103" s="42"/>
      <c r="S3103" s="43"/>
      <c r="T3103" s="44"/>
      <c r="U3103" s="44"/>
      <c r="V3103" s="44"/>
      <c r="W3103" s="45"/>
    </row>
    <row r="3104" spans="6:25" s="47" customFormat="1" ht="10.5" outlineLevel="3" x14ac:dyDescent="0.25">
      <c r="F3104" s="48"/>
      <c r="G3104" s="49"/>
      <c r="H3104" s="50" t="str">
        <f>IF(AND(H3103&lt;&gt;"Výkaz výměr:",I3103=""),"Výkaz výměr:","")</f>
        <v>Výkaz výměr:</v>
      </c>
      <c r="I3104" s="51" t="s">
        <v>77</v>
      </c>
      <c r="J3104" s="52"/>
      <c r="K3104" s="53"/>
      <c r="L3104" s="54"/>
      <c r="M3104" s="55"/>
      <c r="N3104" s="56"/>
      <c r="O3104" s="57"/>
      <c r="P3104" s="58"/>
      <c r="Q3104" s="56"/>
      <c r="R3104" s="56"/>
      <c r="S3104" s="56"/>
      <c r="T3104" s="59" t="s">
        <v>3</v>
      </c>
      <c r="U3104" s="56"/>
      <c r="V3104" s="56"/>
      <c r="W3104" s="60"/>
    </row>
    <row r="3105" spans="6:25" s="47" customFormat="1" ht="10.5" outlineLevel="3" x14ac:dyDescent="0.25">
      <c r="F3105" s="48"/>
      <c r="G3105" s="49"/>
      <c r="H3105" s="50" t="str">
        <f>IF(AND(H3104&lt;&gt;"Výkaz výměr:",I3104=""),"Výkaz výměr:","")</f>
        <v/>
      </c>
      <c r="I3105" s="51" t="s">
        <v>627</v>
      </c>
      <c r="J3105" s="52"/>
      <c r="K3105" s="53"/>
      <c r="L3105" s="54"/>
      <c r="M3105" s="55">
        <v>124</v>
      </c>
      <c r="N3105" s="56"/>
      <c r="O3105" s="57"/>
      <c r="P3105" s="58"/>
      <c r="Q3105" s="56"/>
      <c r="R3105" s="56"/>
      <c r="S3105" s="56"/>
      <c r="T3105" s="59" t="s">
        <v>3</v>
      </c>
      <c r="U3105" s="56"/>
      <c r="V3105" s="56"/>
      <c r="W3105" s="60"/>
    </row>
    <row r="3106" spans="6:25" s="38" customFormat="1" ht="12" outlineLevel="2" x14ac:dyDescent="0.3">
      <c r="F3106" s="30">
        <v>474</v>
      </c>
      <c r="G3106" s="31" t="s">
        <v>0</v>
      </c>
      <c r="H3106" s="32" t="s">
        <v>294</v>
      </c>
      <c r="I3106" s="33" t="s">
        <v>1215</v>
      </c>
      <c r="J3106" s="31" t="s">
        <v>13</v>
      </c>
      <c r="K3106" s="34">
        <v>183.7</v>
      </c>
      <c r="L3106" s="35">
        <v>0</v>
      </c>
      <c r="M3106" s="34">
        <v>183.7</v>
      </c>
      <c r="N3106" s="36">
        <v>220</v>
      </c>
      <c r="O3106" s="37">
        <f>M3106*N3106</f>
        <v>40414</v>
      </c>
      <c r="P3106" s="37">
        <v>5.5449999999999999E-2</v>
      </c>
      <c r="Q3106" s="37">
        <f>M3106*P3106</f>
        <v>10.186164999999999</v>
      </c>
      <c r="R3106" s="37"/>
      <c r="S3106" s="37">
        <f>M3106*R3106</f>
        <v>0</v>
      </c>
      <c r="T3106" s="37">
        <v>21</v>
      </c>
      <c r="U3106" s="37">
        <f>O3106*T3106/100</f>
        <v>8486.94</v>
      </c>
      <c r="V3106" s="37">
        <f>U3106+O3106</f>
        <v>48900.94</v>
      </c>
      <c r="W3106" s="37" t="s">
        <v>1392</v>
      </c>
      <c r="X3106" s="37"/>
      <c r="Y3106" s="37">
        <v>1</v>
      </c>
    </row>
    <row r="3107" spans="6:25" s="38" customFormat="1" ht="12" outlineLevel="2" x14ac:dyDescent="0.3">
      <c r="F3107" s="39"/>
      <c r="G3107" s="40"/>
      <c r="H3107" s="191" t="s">
        <v>230</v>
      </c>
      <c r="I3107" s="203"/>
      <c r="J3107" s="203"/>
      <c r="K3107" s="203"/>
      <c r="L3107" s="203"/>
      <c r="M3107" s="203"/>
      <c r="N3107" s="203"/>
      <c r="O3107" s="203"/>
      <c r="P3107" s="42"/>
      <c r="Q3107" s="43"/>
      <c r="R3107" s="42"/>
      <c r="S3107" s="43"/>
      <c r="T3107" s="44"/>
      <c r="U3107" s="44"/>
      <c r="V3107" s="44"/>
      <c r="W3107" s="45"/>
    </row>
    <row r="3108" spans="6:25" s="38" customFormat="1" ht="6" customHeight="1" outlineLevel="2" x14ac:dyDescent="0.3">
      <c r="F3108" s="39"/>
      <c r="G3108" s="40"/>
      <c r="H3108" s="41"/>
      <c r="I3108" s="46"/>
      <c r="J3108" s="46"/>
      <c r="K3108" s="46"/>
      <c r="L3108" s="46"/>
      <c r="M3108" s="46"/>
      <c r="N3108" s="46"/>
      <c r="O3108" s="46"/>
      <c r="P3108" s="42"/>
      <c r="Q3108" s="43"/>
      <c r="R3108" s="42"/>
      <c r="S3108" s="43"/>
      <c r="T3108" s="44"/>
      <c r="U3108" s="44"/>
      <c r="V3108" s="44"/>
      <c r="W3108" s="45"/>
    </row>
    <row r="3109" spans="6:25" s="47" customFormat="1" ht="10.5" outlineLevel="3" x14ac:dyDescent="0.25">
      <c r="F3109" s="48"/>
      <c r="G3109" s="49"/>
      <c r="H3109" s="50" t="str">
        <f t="shared" ref="H3109:H3115" si="52">IF(AND(H3108&lt;&gt;"Výkaz výměr:",I3108=""),"Výkaz výměr:","")</f>
        <v>Výkaz výměr:</v>
      </c>
      <c r="I3109" s="51" t="s">
        <v>609</v>
      </c>
      <c r="J3109" s="52"/>
      <c r="K3109" s="53"/>
      <c r="L3109" s="54"/>
      <c r="M3109" s="55"/>
      <c r="N3109" s="56"/>
      <c r="O3109" s="57"/>
      <c r="P3109" s="58"/>
      <c r="Q3109" s="56"/>
      <c r="R3109" s="56"/>
      <c r="S3109" s="56"/>
      <c r="T3109" s="59" t="s">
        <v>3</v>
      </c>
      <c r="U3109" s="56"/>
      <c r="V3109" s="56"/>
      <c r="W3109" s="60"/>
    </row>
    <row r="3110" spans="6:25" s="47" customFormat="1" ht="10.5" outlineLevel="3" x14ac:dyDescent="0.25">
      <c r="F3110" s="48"/>
      <c r="G3110" s="49"/>
      <c r="H3110" s="50" t="str">
        <f t="shared" si="52"/>
        <v/>
      </c>
      <c r="I3110" s="51" t="s">
        <v>411</v>
      </c>
      <c r="J3110" s="52"/>
      <c r="K3110" s="53"/>
      <c r="L3110" s="54"/>
      <c r="M3110" s="55"/>
      <c r="N3110" s="56"/>
      <c r="O3110" s="57"/>
      <c r="P3110" s="58"/>
      <c r="Q3110" s="56"/>
      <c r="R3110" s="56"/>
      <c r="S3110" s="56"/>
      <c r="T3110" s="59" t="s">
        <v>3</v>
      </c>
      <c r="U3110" s="56"/>
      <c r="V3110" s="56"/>
      <c r="W3110" s="60"/>
    </row>
    <row r="3111" spans="6:25" s="47" customFormat="1" ht="10.5" outlineLevel="3" x14ac:dyDescent="0.25">
      <c r="F3111" s="48"/>
      <c r="G3111" s="49"/>
      <c r="H3111" s="50" t="str">
        <f t="shared" si="52"/>
        <v/>
      </c>
      <c r="I3111" s="51" t="s">
        <v>236</v>
      </c>
      <c r="J3111" s="52"/>
      <c r="K3111" s="53"/>
      <c r="L3111" s="54"/>
      <c r="M3111" s="55"/>
      <c r="N3111" s="56"/>
      <c r="O3111" s="57"/>
      <c r="P3111" s="58"/>
      <c r="Q3111" s="56"/>
      <c r="R3111" s="56"/>
      <c r="S3111" s="56"/>
      <c r="T3111" s="59" t="s">
        <v>3</v>
      </c>
      <c r="U3111" s="56"/>
      <c r="V3111" s="56"/>
      <c r="W3111" s="60"/>
    </row>
    <row r="3112" spans="6:25" s="47" customFormat="1" ht="10.5" outlineLevel="3" x14ac:dyDescent="0.25">
      <c r="F3112" s="48"/>
      <c r="G3112" s="49"/>
      <c r="H3112" s="50" t="str">
        <f t="shared" si="52"/>
        <v/>
      </c>
      <c r="I3112" s="51" t="s">
        <v>412</v>
      </c>
      <c r="J3112" s="52"/>
      <c r="K3112" s="53"/>
      <c r="L3112" s="54"/>
      <c r="M3112" s="55"/>
      <c r="N3112" s="56"/>
      <c r="O3112" s="57"/>
      <c r="P3112" s="58"/>
      <c r="Q3112" s="56"/>
      <c r="R3112" s="56"/>
      <c r="S3112" s="56"/>
      <c r="T3112" s="59" t="s">
        <v>3</v>
      </c>
      <c r="U3112" s="56"/>
      <c r="V3112" s="56"/>
      <c r="W3112" s="60"/>
    </row>
    <row r="3113" spans="6:25" s="47" customFormat="1" ht="10.5" outlineLevel="3" x14ac:dyDescent="0.25">
      <c r="F3113" s="48"/>
      <c r="G3113" s="49"/>
      <c r="H3113" s="50" t="str">
        <f t="shared" si="52"/>
        <v/>
      </c>
      <c r="I3113" s="51" t="s">
        <v>535</v>
      </c>
      <c r="J3113" s="52"/>
      <c r="K3113" s="53"/>
      <c r="L3113" s="54"/>
      <c r="M3113" s="55"/>
      <c r="N3113" s="56"/>
      <c r="O3113" s="57"/>
      <c r="P3113" s="58"/>
      <c r="Q3113" s="56"/>
      <c r="R3113" s="56"/>
      <c r="S3113" s="56"/>
      <c r="T3113" s="59" t="s">
        <v>3</v>
      </c>
      <c r="U3113" s="56"/>
      <c r="V3113" s="56"/>
      <c r="W3113" s="60"/>
    </row>
    <row r="3114" spans="6:25" s="47" customFormat="1" ht="10.5" outlineLevel="3" x14ac:dyDescent="0.25">
      <c r="F3114" s="48"/>
      <c r="G3114" s="49"/>
      <c r="H3114" s="50" t="str">
        <f t="shared" si="52"/>
        <v/>
      </c>
      <c r="I3114" s="51" t="s">
        <v>494</v>
      </c>
      <c r="J3114" s="52"/>
      <c r="K3114" s="53"/>
      <c r="L3114" s="54"/>
      <c r="M3114" s="55"/>
      <c r="N3114" s="56"/>
      <c r="O3114" s="57"/>
      <c r="P3114" s="58"/>
      <c r="Q3114" s="56"/>
      <c r="R3114" s="56"/>
      <c r="S3114" s="56"/>
      <c r="T3114" s="59" t="s">
        <v>3</v>
      </c>
      <c r="U3114" s="56"/>
      <c r="V3114" s="56"/>
      <c r="W3114" s="60"/>
    </row>
    <row r="3115" spans="6:25" s="47" customFormat="1" ht="10.5" outlineLevel="3" x14ac:dyDescent="0.25">
      <c r="F3115" s="48"/>
      <c r="G3115" s="49"/>
      <c r="H3115" s="50" t="str">
        <f t="shared" si="52"/>
        <v/>
      </c>
      <c r="I3115" s="51" t="s">
        <v>764</v>
      </c>
      <c r="J3115" s="52"/>
      <c r="K3115" s="53"/>
      <c r="L3115" s="54"/>
      <c r="M3115" s="55">
        <v>183.7</v>
      </c>
      <c r="N3115" s="56"/>
      <c r="O3115" s="57"/>
      <c r="P3115" s="58"/>
      <c r="Q3115" s="56"/>
      <c r="R3115" s="56"/>
      <c r="S3115" s="56"/>
      <c r="T3115" s="59" t="s">
        <v>3</v>
      </c>
      <c r="U3115" s="56"/>
      <c r="V3115" s="56"/>
      <c r="W3115" s="60"/>
    </row>
    <row r="3116" spans="6:25" s="38" customFormat="1" ht="12" outlineLevel="2" x14ac:dyDescent="0.3">
      <c r="F3116" s="30">
        <v>475</v>
      </c>
      <c r="G3116" s="31" t="s">
        <v>0</v>
      </c>
      <c r="H3116" s="32" t="s">
        <v>485</v>
      </c>
      <c r="I3116" s="33" t="s">
        <v>1207</v>
      </c>
      <c r="J3116" s="31" t="s">
        <v>13</v>
      </c>
      <c r="K3116" s="34">
        <v>171.6</v>
      </c>
      <c r="L3116" s="35">
        <v>0</v>
      </c>
      <c r="M3116" s="34">
        <v>171.6</v>
      </c>
      <c r="N3116" s="36">
        <v>197</v>
      </c>
      <c r="O3116" s="37">
        <f>M3116*N3116</f>
        <v>33805.199999999997</v>
      </c>
      <c r="P3116" s="37">
        <v>0.129</v>
      </c>
      <c r="Q3116" s="37">
        <f>M3116*P3116</f>
        <v>22.136399999999998</v>
      </c>
      <c r="R3116" s="37"/>
      <c r="S3116" s="37">
        <f>M3116*R3116</f>
        <v>0</v>
      </c>
      <c r="T3116" s="37">
        <v>21</v>
      </c>
      <c r="U3116" s="37">
        <f>O3116*T3116/100</f>
        <v>7099.0919999999996</v>
      </c>
      <c r="V3116" s="37">
        <f>U3116+O3116</f>
        <v>40904.291999999994</v>
      </c>
      <c r="W3116" s="37" t="s">
        <v>523</v>
      </c>
      <c r="X3116" s="37"/>
      <c r="Y3116" s="37">
        <v>1</v>
      </c>
    </row>
    <row r="3117" spans="6:25" s="38" customFormat="1" ht="12" outlineLevel="2" x14ac:dyDescent="0.3">
      <c r="F3117" s="39"/>
      <c r="G3117" s="40"/>
      <c r="H3117" s="191" t="s">
        <v>230</v>
      </c>
      <c r="I3117" s="203"/>
      <c r="J3117" s="203"/>
      <c r="K3117" s="203"/>
      <c r="L3117" s="203"/>
      <c r="M3117" s="203"/>
      <c r="N3117" s="203"/>
      <c r="O3117" s="203"/>
      <c r="P3117" s="42"/>
      <c r="Q3117" s="43"/>
      <c r="R3117" s="42"/>
      <c r="S3117" s="43"/>
      <c r="T3117" s="44"/>
      <c r="U3117" s="44"/>
      <c r="V3117" s="44"/>
      <c r="W3117" s="45"/>
    </row>
    <row r="3118" spans="6:25" s="38" customFormat="1" ht="6" customHeight="1" outlineLevel="2" x14ac:dyDescent="0.3">
      <c r="F3118" s="39"/>
      <c r="G3118" s="40"/>
      <c r="H3118" s="41"/>
      <c r="I3118" s="46"/>
      <c r="J3118" s="46"/>
      <c r="K3118" s="46"/>
      <c r="L3118" s="46"/>
      <c r="M3118" s="46"/>
      <c r="N3118" s="46"/>
      <c r="O3118" s="46"/>
      <c r="P3118" s="42"/>
      <c r="Q3118" s="43"/>
      <c r="R3118" s="42"/>
      <c r="S3118" s="43"/>
      <c r="T3118" s="44"/>
      <c r="U3118" s="44"/>
      <c r="V3118" s="44"/>
      <c r="W3118" s="45"/>
    </row>
    <row r="3119" spans="6:25" s="47" customFormat="1" ht="10.5" outlineLevel="3" x14ac:dyDescent="0.25">
      <c r="F3119" s="48"/>
      <c r="G3119" s="49"/>
      <c r="H3119" s="50" t="str">
        <f>IF(AND(H3118&lt;&gt;"Výkaz výměr:",I3118=""),"Výkaz výměr:","")</f>
        <v>Výkaz výměr:</v>
      </c>
      <c r="I3119" s="51" t="s">
        <v>879</v>
      </c>
      <c r="J3119" s="52"/>
      <c r="K3119" s="53"/>
      <c r="L3119" s="54"/>
      <c r="M3119" s="55"/>
      <c r="N3119" s="56"/>
      <c r="O3119" s="57"/>
      <c r="P3119" s="58"/>
      <c r="Q3119" s="56"/>
      <c r="R3119" s="56"/>
      <c r="S3119" s="56"/>
      <c r="T3119" s="59" t="s">
        <v>3</v>
      </c>
      <c r="U3119" s="56"/>
      <c r="V3119" s="56"/>
      <c r="W3119" s="60"/>
    </row>
    <row r="3120" spans="6:25" s="47" customFormat="1" ht="10.5" outlineLevel="3" x14ac:dyDescent="0.25">
      <c r="F3120" s="48"/>
      <c r="G3120" s="49"/>
      <c r="H3120" s="50" t="str">
        <f>IF(AND(H3119&lt;&gt;"Výkaz výměr:",I3119=""),"Výkaz výměr:","")</f>
        <v/>
      </c>
      <c r="I3120" s="51" t="s">
        <v>763</v>
      </c>
      <c r="J3120" s="52"/>
      <c r="K3120" s="53"/>
      <c r="L3120" s="54"/>
      <c r="M3120" s="55">
        <v>171.6</v>
      </c>
      <c r="N3120" s="56"/>
      <c r="O3120" s="57"/>
      <c r="P3120" s="58"/>
      <c r="Q3120" s="56"/>
      <c r="R3120" s="56"/>
      <c r="S3120" s="56"/>
      <c r="T3120" s="59" t="s">
        <v>3</v>
      </c>
      <c r="U3120" s="56"/>
      <c r="V3120" s="56"/>
      <c r="W3120" s="60"/>
    </row>
    <row r="3121" spans="6:25" s="38" customFormat="1" ht="12" outlineLevel="2" x14ac:dyDescent="0.3">
      <c r="F3121" s="30">
        <v>476</v>
      </c>
      <c r="G3121" s="31" t="s">
        <v>0</v>
      </c>
      <c r="H3121" s="32" t="s">
        <v>170</v>
      </c>
      <c r="I3121" s="33" t="s">
        <v>537</v>
      </c>
      <c r="J3121" s="31" t="s">
        <v>13</v>
      </c>
      <c r="K3121" s="34">
        <v>12.914999999999999</v>
      </c>
      <c r="L3121" s="35">
        <v>0</v>
      </c>
      <c r="M3121" s="34">
        <v>12.914999999999999</v>
      </c>
      <c r="N3121" s="36">
        <v>4653</v>
      </c>
      <c r="O3121" s="37">
        <f>M3121*N3121</f>
        <v>60093.494999999995</v>
      </c>
      <c r="P3121" s="37">
        <v>0.13500000000000001</v>
      </c>
      <c r="Q3121" s="37">
        <f>M3121*P3121</f>
        <v>1.743525</v>
      </c>
      <c r="R3121" s="37"/>
      <c r="S3121" s="37">
        <f>M3121*R3121</f>
        <v>0</v>
      </c>
      <c r="T3121" s="37">
        <v>21</v>
      </c>
      <c r="U3121" s="37">
        <f>O3121*T3121/100</f>
        <v>12619.633949999999</v>
      </c>
      <c r="V3121" s="37">
        <f>U3121+O3121</f>
        <v>72713.128949999998</v>
      </c>
      <c r="W3121" s="37" t="s">
        <v>1399</v>
      </c>
      <c r="X3121" s="37"/>
      <c r="Y3121" s="37">
        <v>1</v>
      </c>
    </row>
    <row r="3122" spans="6:25" s="38" customFormat="1" ht="12" outlineLevel="2" x14ac:dyDescent="0.3">
      <c r="F3122" s="39"/>
      <c r="G3122" s="40"/>
      <c r="H3122" s="191" t="s">
        <v>230</v>
      </c>
      <c r="I3122" s="203"/>
      <c r="J3122" s="203"/>
      <c r="K3122" s="203"/>
      <c r="L3122" s="203"/>
      <c r="M3122" s="203"/>
      <c r="N3122" s="203"/>
      <c r="O3122" s="203"/>
      <c r="P3122" s="42"/>
      <c r="Q3122" s="43"/>
      <c r="R3122" s="42"/>
      <c r="S3122" s="43"/>
      <c r="T3122" s="44"/>
      <c r="U3122" s="44"/>
      <c r="V3122" s="44"/>
      <c r="W3122" s="45"/>
    </row>
    <row r="3123" spans="6:25" s="38" customFormat="1" ht="6" customHeight="1" outlineLevel="2" x14ac:dyDescent="0.3">
      <c r="F3123" s="39"/>
      <c r="G3123" s="40"/>
      <c r="H3123" s="41"/>
      <c r="I3123" s="46"/>
      <c r="J3123" s="46"/>
      <c r="K3123" s="46"/>
      <c r="L3123" s="46"/>
      <c r="M3123" s="46"/>
      <c r="N3123" s="46"/>
      <c r="O3123" s="46"/>
      <c r="P3123" s="42"/>
      <c r="Q3123" s="43"/>
      <c r="R3123" s="42"/>
      <c r="S3123" s="43"/>
      <c r="T3123" s="44"/>
      <c r="U3123" s="44"/>
      <c r="V3123" s="44"/>
      <c r="W3123" s="45"/>
    </row>
    <row r="3124" spans="6:25" s="47" customFormat="1" ht="10.5" outlineLevel="3" x14ac:dyDescent="0.25">
      <c r="F3124" s="48"/>
      <c r="G3124" s="49"/>
      <c r="H3124" s="50" t="str">
        <f>IF(AND(H3123&lt;&gt;"Výkaz výměr:",I3123=""),"Výkaz výměr:","")</f>
        <v>Výkaz výměr:</v>
      </c>
      <c r="I3124" s="51" t="s">
        <v>549</v>
      </c>
      <c r="J3124" s="52"/>
      <c r="K3124" s="53"/>
      <c r="L3124" s="54"/>
      <c r="M3124" s="55"/>
      <c r="N3124" s="56"/>
      <c r="O3124" s="57"/>
      <c r="P3124" s="58"/>
      <c r="Q3124" s="56"/>
      <c r="R3124" s="56"/>
      <c r="S3124" s="56"/>
      <c r="T3124" s="59" t="s">
        <v>3</v>
      </c>
      <c r="U3124" s="56"/>
      <c r="V3124" s="56"/>
      <c r="W3124" s="60"/>
    </row>
    <row r="3125" spans="6:25" s="47" customFormat="1" ht="10.5" outlineLevel="3" x14ac:dyDescent="0.25">
      <c r="F3125" s="48"/>
      <c r="G3125" s="49"/>
      <c r="H3125" s="50" t="str">
        <f>IF(AND(H3124&lt;&gt;"Výkaz výměr:",I3124=""),"Výkaz výměr:","")</f>
        <v/>
      </c>
      <c r="I3125" s="51" t="s">
        <v>825</v>
      </c>
      <c r="J3125" s="52"/>
      <c r="K3125" s="53"/>
      <c r="L3125" s="54"/>
      <c r="M3125" s="55">
        <v>12.914999999999999</v>
      </c>
      <c r="N3125" s="56"/>
      <c r="O3125" s="57"/>
      <c r="P3125" s="58"/>
      <c r="Q3125" s="56"/>
      <c r="R3125" s="56"/>
      <c r="S3125" s="56"/>
      <c r="T3125" s="59" t="s">
        <v>3</v>
      </c>
      <c r="U3125" s="56"/>
      <c r="V3125" s="56"/>
      <c r="W3125" s="60"/>
    </row>
    <row r="3126" spans="6:25" s="38" customFormat="1" ht="12" outlineLevel="2" x14ac:dyDescent="0.3">
      <c r="F3126" s="30">
        <v>477</v>
      </c>
      <c r="G3126" s="31" t="s">
        <v>0</v>
      </c>
      <c r="H3126" s="32" t="s">
        <v>167</v>
      </c>
      <c r="I3126" s="33" t="s">
        <v>1039</v>
      </c>
      <c r="J3126" s="31" t="s">
        <v>13</v>
      </c>
      <c r="K3126" s="34">
        <v>2.9119999999999999</v>
      </c>
      <c r="L3126" s="35">
        <v>0</v>
      </c>
      <c r="M3126" s="34">
        <v>2.9119999999999999</v>
      </c>
      <c r="N3126" s="36">
        <v>365</v>
      </c>
      <c r="O3126" s="37">
        <f>M3126*N3126</f>
        <v>1062.8799999999999</v>
      </c>
      <c r="P3126" s="37">
        <v>0.13150000000000001</v>
      </c>
      <c r="Q3126" s="37">
        <f>M3126*P3126</f>
        <v>0.38292799999999999</v>
      </c>
      <c r="R3126" s="37"/>
      <c r="S3126" s="37">
        <f>M3126*R3126</f>
        <v>0</v>
      </c>
      <c r="T3126" s="37">
        <v>21</v>
      </c>
      <c r="U3126" s="37">
        <f>O3126*T3126/100</f>
        <v>223.20479999999995</v>
      </c>
      <c r="V3126" s="37">
        <f>U3126+O3126</f>
        <v>1286.0847999999999</v>
      </c>
      <c r="W3126" s="37" t="s">
        <v>1398</v>
      </c>
      <c r="X3126" s="37"/>
      <c r="Y3126" s="37">
        <v>1</v>
      </c>
    </row>
    <row r="3127" spans="6:25" s="38" customFormat="1" ht="12" outlineLevel="2" x14ac:dyDescent="0.3">
      <c r="F3127" s="39"/>
      <c r="G3127" s="40"/>
      <c r="H3127" s="191" t="s">
        <v>230</v>
      </c>
      <c r="I3127" s="203"/>
      <c r="J3127" s="203"/>
      <c r="K3127" s="203"/>
      <c r="L3127" s="203"/>
      <c r="M3127" s="203"/>
      <c r="N3127" s="203"/>
      <c r="O3127" s="203"/>
      <c r="P3127" s="42"/>
      <c r="Q3127" s="43"/>
      <c r="R3127" s="42"/>
      <c r="S3127" s="43"/>
      <c r="T3127" s="44"/>
      <c r="U3127" s="44"/>
      <c r="V3127" s="44"/>
      <c r="W3127" s="45"/>
    </row>
    <row r="3128" spans="6:25" s="38" customFormat="1" ht="6" customHeight="1" outlineLevel="2" x14ac:dyDescent="0.3">
      <c r="F3128" s="39"/>
      <c r="G3128" s="40"/>
      <c r="H3128" s="41"/>
      <c r="I3128" s="46"/>
      <c r="J3128" s="46"/>
      <c r="K3128" s="46"/>
      <c r="L3128" s="46"/>
      <c r="M3128" s="46"/>
      <c r="N3128" s="46"/>
      <c r="O3128" s="46"/>
      <c r="P3128" s="42"/>
      <c r="Q3128" s="43"/>
      <c r="R3128" s="42"/>
      <c r="S3128" s="43"/>
      <c r="T3128" s="44"/>
      <c r="U3128" s="44"/>
      <c r="V3128" s="44"/>
      <c r="W3128" s="45"/>
    </row>
    <row r="3129" spans="6:25" s="47" customFormat="1" ht="10.5" outlineLevel="3" x14ac:dyDescent="0.25">
      <c r="F3129" s="48"/>
      <c r="G3129" s="49"/>
      <c r="H3129" s="50" t="str">
        <f>IF(AND(H3128&lt;&gt;"Výkaz výměr:",I3128=""),"Výkaz výměr:","")</f>
        <v>Výkaz výměr:</v>
      </c>
      <c r="I3129" s="51" t="s">
        <v>987</v>
      </c>
      <c r="J3129" s="52"/>
      <c r="K3129" s="53"/>
      <c r="L3129" s="54"/>
      <c r="M3129" s="55"/>
      <c r="N3129" s="56"/>
      <c r="O3129" s="57"/>
      <c r="P3129" s="58"/>
      <c r="Q3129" s="56"/>
      <c r="R3129" s="56"/>
      <c r="S3129" s="56"/>
      <c r="T3129" s="59" t="s">
        <v>3</v>
      </c>
      <c r="U3129" s="56"/>
      <c r="V3129" s="56"/>
      <c r="W3129" s="60"/>
    </row>
    <row r="3130" spans="6:25" s="47" customFormat="1" ht="10.5" outlineLevel="3" x14ac:dyDescent="0.25">
      <c r="F3130" s="48"/>
      <c r="G3130" s="49"/>
      <c r="H3130" s="50" t="str">
        <f>IF(AND(H3129&lt;&gt;"Výkaz výměr:",I3129=""),"Výkaz výměr:","")</f>
        <v/>
      </c>
      <c r="I3130" s="51" t="s">
        <v>768</v>
      </c>
      <c r="J3130" s="52"/>
      <c r="K3130" s="53"/>
      <c r="L3130" s="54"/>
      <c r="M3130" s="55">
        <v>2.9119999999999999</v>
      </c>
      <c r="N3130" s="56"/>
      <c r="O3130" s="57"/>
      <c r="P3130" s="58"/>
      <c r="Q3130" s="56"/>
      <c r="R3130" s="56"/>
      <c r="S3130" s="56"/>
      <c r="T3130" s="59" t="s">
        <v>3</v>
      </c>
      <c r="U3130" s="56"/>
      <c r="V3130" s="56"/>
      <c r="W3130" s="60"/>
    </row>
    <row r="3131" spans="6:25" s="38" customFormat="1" ht="12" outlineLevel="2" x14ac:dyDescent="0.3">
      <c r="F3131" s="30">
        <v>478</v>
      </c>
      <c r="G3131" s="31" t="s">
        <v>0</v>
      </c>
      <c r="H3131" s="32" t="s">
        <v>295</v>
      </c>
      <c r="I3131" s="33" t="s">
        <v>1216</v>
      </c>
      <c r="J3131" s="31" t="s">
        <v>13</v>
      </c>
      <c r="K3131" s="34">
        <v>53</v>
      </c>
      <c r="L3131" s="35">
        <v>0</v>
      </c>
      <c r="M3131" s="34">
        <v>53</v>
      </c>
      <c r="N3131" s="36">
        <v>252</v>
      </c>
      <c r="O3131" s="37">
        <f>M3131*N3131</f>
        <v>13356</v>
      </c>
      <c r="P3131" s="37">
        <v>7.3899999999999993E-2</v>
      </c>
      <c r="Q3131" s="37">
        <f>M3131*P3131</f>
        <v>3.9166999999999996</v>
      </c>
      <c r="R3131" s="37"/>
      <c r="S3131" s="37">
        <f>M3131*R3131</f>
        <v>0</v>
      </c>
      <c r="T3131" s="37">
        <v>21</v>
      </c>
      <c r="U3131" s="37">
        <f>O3131*T3131/100</f>
        <v>2804.76</v>
      </c>
      <c r="V3131" s="37">
        <f>U3131+O3131</f>
        <v>16160.76</v>
      </c>
      <c r="W3131" s="37" t="s">
        <v>1391</v>
      </c>
      <c r="X3131" s="37"/>
      <c r="Y3131" s="37">
        <v>1</v>
      </c>
    </row>
    <row r="3132" spans="6:25" s="38" customFormat="1" ht="12" outlineLevel="2" x14ac:dyDescent="0.3">
      <c r="F3132" s="39"/>
      <c r="G3132" s="40"/>
      <c r="H3132" s="191" t="s">
        <v>230</v>
      </c>
      <c r="I3132" s="203"/>
      <c r="J3132" s="203"/>
      <c r="K3132" s="203"/>
      <c r="L3132" s="203"/>
      <c r="M3132" s="203"/>
      <c r="N3132" s="203"/>
      <c r="O3132" s="203"/>
      <c r="P3132" s="42"/>
      <c r="Q3132" s="43"/>
      <c r="R3132" s="42"/>
      <c r="S3132" s="43"/>
      <c r="T3132" s="44"/>
      <c r="U3132" s="44"/>
      <c r="V3132" s="44"/>
      <c r="W3132" s="45"/>
    </row>
    <row r="3133" spans="6:25" s="38" customFormat="1" ht="6" customHeight="1" outlineLevel="2" x14ac:dyDescent="0.3">
      <c r="F3133" s="39"/>
      <c r="G3133" s="40"/>
      <c r="H3133" s="41"/>
      <c r="I3133" s="46"/>
      <c r="J3133" s="46"/>
      <c r="K3133" s="46"/>
      <c r="L3133" s="46"/>
      <c r="M3133" s="46"/>
      <c r="N3133" s="46"/>
      <c r="O3133" s="46"/>
      <c r="P3133" s="42"/>
      <c r="Q3133" s="43"/>
      <c r="R3133" s="42"/>
      <c r="S3133" s="43"/>
      <c r="T3133" s="44"/>
      <c r="U3133" s="44"/>
      <c r="V3133" s="44"/>
      <c r="W3133" s="45"/>
    </row>
    <row r="3134" spans="6:25" s="47" customFormat="1" ht="10.5" outlineLevel="3" x14ac:dyDescent="0.25">
      <c r="F3134" s="48"/>
      <c r="G3134" s="49"/>
      <c r="H3134" s="50" t="str">
        <f t="shared" ref="H3134:H3140" si="53">IF(AND(H3133&lt;&gt;"Výkaz výměr:",I3133=""),"Výkaz výměr:","")</f>
        <v>Výkaz výměr:</v>
      </c>
      <c r="I3134" s="51" t="s">
        <v>731</v>
      </c>
      <c r="J3134" s="52"/>
      <c r="K3134" s="53"/>
      <c r="L3134" s="54"/>
      <c r="M3134" s="55"/>
      <c r="N3134" s="56"/>
      <c r="O3134" s="57"/>
      <c r="P3134" s="58"/>
      <c r="Q3134" s="56"/>
      <c r="R3134" s="56"/>
      <c r="S3134" s="56"/>
      <c r="T3134" s="59" t="s">
        <v>3</v>
      </c>
      <c r="U3134" s="56"/>
      <c r="V3134" s="56"/>
      <c r="W3134" s="60"/>
    </row>
    <row r="3135" spans="6:25" s="47" customFormat="1" ht="10.5" outlineLevel="3" x14ac:dyDescent="0.25">
      <c r="F3135" s="48"/>
      <c r="G3135" s="49"/>
      <c r="H3135" s="50" t="str">
        <f t="shared" si="53"/>
        <v/>
      </c>
      <c r="I3135" s="51" t="s">
        <v>383</v>
      </c>
      <c r="J3135" s="52"/>
      <c r="K3135" s="53"/>
      <c r="L3135" s="54"/>
      <c r="M3135" s="55"/>
      <c r="N3135" s="56"/>
      <c r="O3135" s="57"/>
      <c r="P3135" s="58"/>
      <c r="Q3135" s="56"/>
      <c r="R3135" s="56"/>
      <c r="S3135" s="56"/>
      <c r="T3135" s="59" t="s">
        <v>3</v>
      </c>
      <c r="U3135" s="56"/>
      <c r="V3135" s="56"/>
      <c r="W3135" s="60"/>
    </row>
    <row r="3136" spans="6:25" s="47" customFormat="1" ht="10.5" outlineLevel="3" x14ac:dyDescent="0.25">
      <c r="F3136" s="48"/>
      <c r="G3136" s="49"/>
      <c r="H3136" s="50" t="str">
        <f t="shared" si="53"/>
        <v/>
      </c>
      <c r="I3136" s="51" t="s">
        <v>451</v>
      </c>
      <c r="J3136" s="52"/>
      <c r="K3136" s="53"/>
      <c r="L3136" s="54"/>
      <c r="M3136" s="55"/>
      <c r="N3136" s="56"/>
      <c r="O3136" s="57"/>
      <c r="P3136" s="58"/>
      <c r="Q3136" s="56"/>
      <c r="R3136" s="56"/>
      <c r="S3136" s="56"/>
      <c r="T3136" s="59" t="s">
        <v>3</v>
      </c>
      <c r="U3136" s="56"/>
      <c r="V3136" s="56"/>
      <c r="W3136" s="60"/>
    </row>
    <row r="3137" spans="6:25" s="47" customFormat="1" ht="10.5" outlineLevel="3" x14ac:dyDescent="0.25">
      <c r="F3137" s="48"/>
      <c r="G3137" s="49"/>
      <c r="H3137" s="50" t="str">
        <f t="shared" si="53"/>
        <v/>
      </c>
      <c r="I3137" s="51" t="s">
        <v>236</v>
      </c>
      <c r="J3137" s="52"/>
      <c r="K3137" s="53"/>
      <c r="L3137" s="54"/>
      <c r="M3137" s="55"/>
      <c r="N3137" s="56"/>
      <c r="O3137" s="57"/>
      <c r="P3137" s="58"/>
      <c r="Q3137" s="56"/>
      <c r="R3137" s="56"/>
      <c r="S3137" s="56"/>
      <c r="T3137" s="59" t="s">
        <v>3</v>
      </c>
      <c r="U3137" s="56"/>
      <c r="V3137" s="56"/>
      <c r="W3137" s="60"/>
    </row>
    <row r="3138" spans="6:25" s="47" customFormat="1" ht="10.5" outlineLevel="3" x14ac:dyDescent="0.25">
      <c r="F3138" s="48"/>
      <c r="G3138" s="49"/>
      <c r="H3138" s="50" t="str">
        <f t="shared" si="53"/>
        <v/>
      </c>
      <c r="I3138" s="51" t="s">
        <v>950</v>
      </c>
      <c r="J3138" s="52"/>
      <c r="K3138" s="53"/>
      <c r="L3138" s="54"/>
      <c r="M3138" s="55"/>
      <c r="N3138" s="56"/>
      <c r="O3138" s="57"/>
      <c r="P3138" s="58"/>
      <c r="Q3138" s="56"/>
      <c r="R3138" s="56"/>
      <c r="S3138" s="56"/>
      <c r="T3138" s="59" t="s">
        <v>3</v>
      </c>
      <c r="U3138" s="56"/>
      <c r="V3138" s="56"/>
      <c r="W3138" s="60"/>
    </row>
    <row r="3139" spans="6:25" s="47" customFormat="1" ht="10.5" outlineLevel="3" x14ac:dyDescent="0.25">
      <c r="F3139" s="48"/>
      <c r="G3139" s="49"/>
      <c r="H3139" s="50" t="str">
        <f t="shared" si="53"/>
        <v/>
      </c>
      <c r="I3139" s="51" t="s">
        <v>27</v>
      </c>
      <c r="J3139" s="52"/>
      <c r="K3139" s="53"/>
      <c r="L3139" s="54"/>
      <c r="M3139" s="55"/>
      <c r="N3139" s="56"/>
      <c r="O3139" s="57"/>
      <c r="P3139" s="58"/>
      <c r="Q3139" s="56"/>
      <c r="R3139" s="56"/>
      <c r="S3139" s="56"/>
      <c r="T3139" s="59" t="s">
        <v>3</v>
      </c>
      <c r="U3139" s="56"/>
      <c r="V3139" s="56"/>
      <c r="W3139" s="60"/>
    </row>
    <row r="3140" spans="6:25" s="47" customFormat="1" ht="10.5" outlineLevel="3" x14ac:dyDescent="0.25">
      <c r="F3140" s="48"/>
      <c r="G3140" s="49"/>
      <c r="H3140" s="50" t="str">
        <f t="shared" si="53"/>
        <v/>
      </c>
      <c r="I3140" s="51" t="s">
        <v>595</v>
      </c>
      <c r="J3140" s="52"/>
      <c r="K3140" s="53"/>
      <c r="L3140" s="54"/>
      <c r="M3140" s="55">
        <v>53</v>
      </c>
      <c r="N3140" s="56"/>
      <c r="O3140" s="57"/>
      <c r="P3140" s="58"/>
      <c r="Q3140" s="56"/>
      <c r="R3140" s="56"/>
      <c r="S3140" s="56"/>
      <c r="T3140" s="59" t="s">
        <v>3</v>
      </c>
      <c r="U3140" s="56"/>
      <c r="V3140" s="56"/>
      <c r="W3140" s="60"/>
    </row>
    <row r="3141" spans="6:25" s="38" customFormat="1" ht="12" outlineLevel="2" x14ac:dyDescent="0.3">
      <c r="F3141" s="30">
        <v>479</v>
      </c>
      <c r="G3141" s="31" t="s">
        <v>0</v>
      </c>
      <c r="H3141" s="32" t="s">
        <v>169</v>
      </c>
      <c r="I3141" s="33" t="s">
        <v>1247</v>
      </c>
      <c r="J3141" s="31" t="s">
        <v>13</v>
      </c>
      <c r="K3141" s="34">
        <v>37.44</v>
      </c>
      <c r="L3141" s="35">
        <v>0</v>
      </c>
      <c r="M3141" s="34">
        <v>37.44</v>
      </c>
      <c r="N3141" s="36">
        <v>287</v>
      </c>
      <c r="O3141" s="37">
        <f>M3141*N3141</f>
        <v>10745.279999999999</v>
      </c>
      <c r="P3141" s="37">
        <v>0.17244999999999999</v>
      </c>
      <c r="Q3141" s="37">
        <f>M3141*P3141</f>
        <v>6.4565279999999996</v>
      </c>
      <c r="R3141" s="37"/>
      <c r="S3141" s="37">
        <f>M3141*R3141</f>
        <v>0</v>
      </c>
      <c r="T3141" s="37">
        <v>21</v>
      </c>
      <c r="U3141" s="37">
        <f>O3141*T3141/100</f>
        <v>2256.5087999999996</v>
      </c>
      <c r="V3141" s="37">
        <f>U3141+O3141</f>
        <v>13001.788799999998</v>
      </c>
      <c r="W3141" s="37" t="s">
        <v>523</v>
      </c>
      <c r="X3141" s="37"/>
      <c r="Y3141" s="37">
        <v>1</v>
      </c>
    </row>
    <row r="3142" spans="6:25" s="38" customFormat="1" ht="12" outlineLevel="2" x14ac:dyDescent="0.3">
      <c r="F3142" s="39"/>
      <c r="G3142" s="40"/>
      <c r="H3142" s="191" t="s">
        <v>230</v>
      </c>
      <c r="I3142" s="203"/>
      <c r="J3142" s="203"/>
      <c r="K3142" s="203"/>
      <c r="L3142" s="203"/>
      <c r="M3142" s="203"/>
      <c r="N3142" s="203"/>
      <c r="O3142" s="203"/>
      <c r="P3142" s="42"/>
      <c r="Q3142" s="43"/>
      <c r="R3142" s="42"/>
      <c r="S3142" s="43"/>
      <c r="T3142" s="44"/>
      <c r="U3142" s="44"/>
      <c r="V3142" s="44"/>
      <c r="W3142" s="45"/>
    </row>
    <row r="3143" spans="6:25" s="38" customFormat="1" ht="6" customHeight="1" outlineLevel="2" x14ac:dyDescent="0.3">
      <c r="F3143" s="39"/>
      <c r="G3143" s="40"/>
      <c r="H3143" s="41"/>
      <c r="I3143" s="46"/>
      <c r="J3143" s="46"/>
      <c r="K3143" s="46"/>
      <c r="L3143" s="46"/>
      <c r="M3143" s="46"/>
      <c r="N3143" s="46"/>
      <c r="O3143" s="46"/>
      <c r="P3143" s="42"/>
      <c r="Q3143" s="43"/>
      <c r="R3143" s="42"/>
      <c r="S3143" s="43"/>
      <c r="T3143" s="44"/>
      <c r="U3143" s="44"/>
      <c r="V3143" s="44"/>
      <c r="W3143" s="45"/>
    </row>
    <row r="3144" spans="6:25" s="47" customFormat="1" ht="10.5" outlineLevel="3" x14ac:dyDescent="0.25">
      <c r="F3144" s="48"/>
      <c r="G3144" s="49"/>
      <c r="H3144" s="50" t="str">
        <f>IF(AND(H3143&lt;&gt;"Výkaz výměr:",I3143=""),"Výkaz výměr:","")</f>
        <v>Výkaz výměr:</v>
      </c>
      <c r="I3144" s="51" t="s">
        <v>727</v>
      </c>
      <c r="J3144" s="52"/>
      <c r="K3144" s="53"/>
      <c r="L3144" s="54"/>
      <c r="M3144" s="55"/>
      <c r="N3144" s="56"/>
      <c r="O3144" s="57"/>
      <c r="P3144" s="58"/>
      <c r="Q3144" s="56"/>
      <c r="R3144" s="56"/>
      <c r="S3144" s="56"/>
      <c r="T3144" s="59" t="s">
        <v>3</v>
      </c>
      <c r="U3144" s="56"/>
      <c r="V3144" s="56"/>
      <c r="W3144" s="60"/>
    </row>
    <row r="3145" spans="6:25" s="47" customFormat="1" ht="10.5" outlineLevel="3" x14ac:dyDescent="0.25">
      <c r="F3145" s="48"/>
      <c r="G3145" s="49"/>
      <c r="H3145" s="50" t="str">
        <f>IF(AND(H3144&lt;&gt;"Výkaz výměr:",I3144=""),"Výkaz výměr:","")</f>
        <v/>
      </c>
      <c r="I3145" s="51" t="s">
        <v>786</v>
      </c>
      <c r="J3145" s="52"/>
      <c r="K3145" s="53"/>
      <c r="L3145" s="54"/>
      <c r="M3145" s="55">
        <v>37.44</v>
      </c>
      <c r="N3145" s="56"/>
      <c r="O3145" s="57"/>
      <c r="P3145" s="58"/>
      <c r="Q3145" s="56"/>
      <c r="R3145" s="56"/>
      <c r="S3145" s="56"/>
      <c r="T3145" s="59" t="s">
        <v>3</v>
      </c>
      <c r="U3145" s="56"/>
      <c r="V3145" s="56"/>
      <c r="W3145" s="60"/>
    </row>
    <row r="3146" spans="6:25" s="38" customFormat="1" ht="12" outlineLevel="2" x14ac:dyDescent="0.3">
      <c r="F3146" s="30">
        <v>480</v>
      </c>
      <c r="G3146" s="31" t="s">
        <v>0</v>
      </c>
      <c r="H3146" s="32" t="s">
        <v>296</v>
      </c>
      <c r="I3146" s="33" t="s">
        <v>1058</v>
      </c>
      <c r="J3146" s="31" t="s">
        <v>1</v>
      </c>
      <c r="K3146" s="34">
        <v>8.57</v>
      </c>
      <c r="L3146" s="35">
        <v>0</v>
      </c>
      <c r="M3146" s="34">
        <v>8.57</v>
      </c>
      <c r="N3146" s="36">
        <v>150</v>
      </c>
      <c r="O3146" s="37">
        <f>M3146*N3146</f>
        <v>1285.5</v>
      </c>
      <c r="P3146" s="37">
        <v>3.3E-4</v>
      </c>
      <c r="Q3146" s="37">
        <f>M3146*P3146</f>
        <v>2.8281000000000001E-3</v>
      </c>
      <c r="R3146" s="37"/>
      <c r="S3146" s="37">
        <f>M3146*R3146</f>
        <v>0</v>
      </c>
      <c r="T3146" s="37">
        <v>21</v>
      </c>
      <c r="U3146" s="37">
        <f>O3146*T3146/100</f>
        <v>269.95499999999998</v>
      </c>
      <c r="V3146" s="37">
        <f>U3146+O3146</f>
        <v>1555.4549999999999</v>
      </c>
      <c r="W3146" s="37"/>
      <c r="X3146" s="37"/>
      <c r="Y3146" s="37">
        <v>1</v>
      </c>
    </row>
    <row r="3147" spans="6:25" s="38" customFormat="1" ht="12" outlineLevel="2" x14ac:dyDescent="0.3">
      <c r="F3147" s="39"/>
      <c r="G3147" s="40"/>
      <c r="H3147" s="191" t="s">
        <v>230</v>
      </c>
      <c r="I3147" s="203"/>
      <c r="J3147" s="203"/>
      <c r="K3147" s="203"/>
      <c r="L3147" s="203"/>
      <c r="M3147" s="203"/>
      <c r="N3147" s="203"/>
      <c r="O3147" s="203"/>
      <c r="P3147" s="42"/>
      <c r="Q3147" s="43"/>
      <c r="R3147" s="42"/>
      <c r="S3147" s="43"/>
      <c r="T3147" s="44"/>
      <c r="U3147" s="44"/>
      <c r="V3147" s="44"/>
      <c r="W3147" s="45"/>
    </row>
    <row r="3148" spans="6:25" s="38" customFormat="1" ht="6" customHeight="1" outlineLevel="2" x14ac:dyDescent="0.3">
      <c r="F3148" s="39"/>
      <c r="G3148" s="40"/>
      <c r="H3148" s="41"/>
      <c r="I3148" s="46"/>
      <c r="J3148" s="46"/>
      <c r="K3148" s="46"/>
      <c r="L3148" s="46"/>
      <c r="M3148" s="46"/>
      <c r="N3148" s="46"/>
      <c r="O3148" s="46"/>
      <c r="P3148" s="42"/>
      <c r="Q3148" s="43"/>
      <c r="R3148" s="42"/>
      <c r="S3148" s="43"/>
      <c r="T3148" s="44"/>
      <c r="U3148" s="44"/>
      <c r="V3148" s="44"/>
      <c r="W3148" s="45"/>
    </row>
    <row r="3149" spans="6:25" s="47" customFormat="1" ht="10.5" outlineLevel="3" x14ac:dyDescent="0.25">
      <c r="F3149" s="48"/>
      <c r="G3149" s="49"/>
      <c r="H3149" s="50" t="str">
        <f>IF(AND(H3148&lt;&gt;"Výkaz výměr:",I3148=""),"Výkaz výměr:","")</f>
        <v>Výkaz výměr:</v>
      </c>
      <c r="I3149" s="51" t="s">
        <v>1317</v>
      </c>
      <c r="J3149" s="52"/>
      <c r="K3149" s="53"/>
      <c r="L3149" s="54"/>
      <c r="M3149" s="55"/>
      <c r="N3149" s="56"/>
      <c r="O3149" s="57"/>
      <c r="P3149" s="58"/>
      <c r="Q3149" s="56"/>
      <c r="R3149" s="56"/>
      <c r="S3149" s="56"/>
      <c r="T3149" s="59" t="s">
        <v>3</v>
      </c>
      <c r="U3149" s="56"/>
      <c r="V3149" s="56"/>
      <c r="W3149" s="60"/>
    </row>
    <row r="3150" spans="6:25" s="47" customFormat="1" ht="10.5" outlineLevel="3" x14ac:dyDescent="0.25">
      <c r="F3150" s="48"/>
      <c r="G3150" s="49"/>
      <c r="H3150" s="50" t="str">
        <f>IF(AND(H3149&lt;&gt;"Výkaz výměr:",I3149=""),"Výkaz výměr:","")</f>
        <v/>
      </c>
      <c r="I3150" s="51" t="s">
        <v>720</v>
      </c>
      <c r="J3150" s="52"/>
      <c r="K3150" s="53"/>
      <c r="L3150" s="54"/>
      <c r="M3150" s="55">
        <v>8.57</v>
      </c>
      <c r="N3150" s="56"/>
      <c r="O3150" s="57"/>
      <c r="P3150" s="58"/>
      <c r="Q3150" s="56"/>
      <c r="R3150" s="56"/>
      <c r="S3150" s="56"/>
      <c r="T3150" s="59" t="s">
        <v>3</v>
      </c>
      <c r="U3150" s="56"/>
      <c r="V3150" s="56"/>
      <c r="W3150" s="60"/>
    </row>
    <row r="3151" spans="6:25" s="38" customFormat="1" ht="12" outlineLevel="2" x14ac:dyDescent="0.3">
      <c r="F3151" s="30">
        <v>481</v>
      </c>
      <c r="G3151" s="31" t="s">
        <v>0</v>
      </c>
      <c r="H3151" s="32" t="s">
        <v>297</v>
      </c>
      <c r="I3151" s="33" t="s">
        <v>1059</v>
      </c>
      <c r="J3151" s="31" t="s">
        <v>1</v>
      </c>
      <c r="K3151" s="34">
        <v>2.65</v>
      </c>
      <c r="L3151" s="35">
        <v>0</v>
      </c>
      <c r="M3151" s="34">
        <v>2.65</v>
      </c>
      <c r="N3151" s="36">
        <v>200</v>
      </c>
      <c r="O3151" s="37">
        <f>M3151*N3151</f>
        <v>530</v>
      </c>
      <c r="P3151" s="37">
        <v>3.6000000000000002E-4</v>
      </c>
      <c r="Q3151" s="37">
        <f>M3151*P3151</f>
        <v>9.5399999999999999E-4</v>
      </c>
      <c r="R3151" s="37"/>
      <c r="S3151" s="37">
        <f>M3151*R3151</f>
        <v>0</v>
      </c>
      <c r="T3151" s="37">
        <v>21</v>
      </c>
      <c r="U3151" s="37">
        <f>O3151*T3151/100</f>
        <v>111.3</v>
      </c>
      <c r="V3151" s="37">
        <f>U3151+O3151</f>
        <v>641.29999999999995</v>
      </c>
      <c r="W3151" s="37"/>
      <c r="X3151" s="37"/>
      <c r="Y3151" s="37">
        <v>1</v>
      </c>
    </row>
    <row r="3152" spans="6:25" s="38" customFormat="1" ht="12" outlineLevel="2" x14ac:dyDescent="0.3">
      <c r="F3152" s="39"/>
      <c r="G3152" s="40"/>
      <c r="H3152" s="191" t="s">
        <v>230</v>
      </c>
      <c r="I3152" s="203"/>
      <c r="J3152" s="203"/>
      <c r="K3152" s="203"/>
      <c r="L3152" s="203"/>
      <c r="M3152" s="203"/>
      <c r="N3152" s="203"/>
      <c r="O3152" s="203"/>
      <c r="P3152" s="42"/>
      <c r="Q3152" s="43"/>
      <c r="R3152" s="42"/>
      <c r="S3152" s="43"/>
      <c r="T3152" s="44"/>
      <c r="U3152" s="44"/>
      <c r="V3152" s="44"/>
      <c r="W3152" s="45"/>
    </row>
    <row r="3153" spans="6:25" s="38" customFormat="1" ht="6" customHeight="1" outlineLevel="2" x14ac:dyDescent="0.3">
      <c r="F3153" s="39"/>
      <c r="G3153" s="40"/>
      <c r="H3153" s="41"/>
      <c r="I3153" s="46"/>
      <c r="J3153" s="46"/>
      <c r="K3153" s="46"/>
      <c r="L3153" s="46"/>
      <c r="M3153" s="46"/>
      <c r="N3153" s="46"/>
      <c r="O3153" s="46"/>
      <c r="P3153" s="42"/>
      <c r="Q3153" s="43"/>
      <c r="R3153" s="42"/>
      <c r="S3153" s="43"/>
      <c r="T3153" s="44"/>
      <c r="U3153" s="44"/>
      <c r="V3153" s="44"/>
      <c r="W3153" s="45"/>
    </row>
    <row r="3154" spans="6:25" s="47" customFormat="1" ht="10.5" outlineLevel="3" x14ac:dyDescent="0.25">
      <c r="F3154" s="48"/>
      <c r="G3154" s="49"/>
      <c r="H3154" s="50" t="str">
        <f>IF(AND(H3153&lt;&gt;"Výkaz výměr:",I3153=""),"Výkaz výměr:","")</f>
        <v>Výkaz výměr:</v>
      </c>
      <c r="I3154" s="51" t="s">
        <v>1305</v>
      </c>
      <c r="J3154" s="52"/>
      <c r="K3154" s="53"/>
      <c r="L3154" s="54"/>
      <c r="M3154" s="55"/>
      <c r="N3154" s="56"/>
      <c r="O3154" s="57"/>
      <c r="P3154" s="58"/>
      <c r="Q3154" s="56"/>
      <c r="R3154" s="56"/>
      <c r="S3154" s="56"/>
      <c r="T3154" s="59" t="s">
        <v>3</v>
      </c>
      <c r="U3154" s="56"/>
      <c r="V3154" s="56"/>
      <c r="W3154" s="60"/>
    </row>
    <row r="3155" spans="6:25" s="47" customFormat="1" ht="10.5" outlineLevel="3" x14ac:dyDescent="0.25">
      <c r="F3155" s="48"/>
      <c r="G3155" s="49"/>
      <c r="H3155" s="50" t="str">
        <f>IF(AND(H3154&lt;&gt;"Výkaz výměr:",I3154=""),"Výkaz výměr:","")</f>
        <v/>
      </c>
      <c r="I3155" s="51" t="s">
        <v>1266</v>
      </c>
      <c r="J3155" s="52"/>
      <c r="K3155" s="53"/>
      <c r="L3155" s="54"/>
      <c r="M3155" s="55"/>
      <c r="N3155" s="56"/>
      <c r="O3155" s="57"/>
      <c r="P3155" s="58"/>
      <c r="Q3155" s="56"/>
      <c r="R3155" s="56"/>
      <c r="S3155" s="56"/>
      <c r="T3155" s="59" t="s">
        <v>3</v>
      </c>
      <c r="U3155" s="56"/>
      <c r="V3155" s="56"/>
      <c r="W3155" s="60"/>
    </row>
    <row r="3156" spans="6:25" s="47" customFormat="1" ht="10.5" outlineLevel="3" x14ac:dyDescent="0.25">
      <c r="F3156" s="48"/>
      <c r="G3156" s="49"/>
      <c r="H3156" s="50" t="str">
        <f>IF(AND(H3155&lt;&gt;"Výkaz výměr:",I3155=""),"Výkaz výměr:","")</f>
        <v/>
      </c>
      <c r="I3156" s="51" t="s">
        <v>700</v>
      </c>
      <c r="J3156" s="52"/>
      <c r="K3156" s="53"/>
      <c r="L3156" s="54"/>
      <c r="M3156" s="55">
        <v>2.65</v>
      </c>
      <c r="N3156" s="56"/>
      <c r="O3156" s="57"/>
      <c r="P3156" s="58"/>
      <c r="Q3156" s="56"/>
      <c r="R3156" s="56"/>
      <c r="S3156" s="56"/>
      <c r="T3156" s="59" t="s">
        <v>3</v>
      </c>
      <c r="U3156" s="56"/>
      <c r="V3156" s="56"/>
      <c r="W3156" s="60"/>
    </row>
    <row r="3157" spans="6:25" s="38" customFormat="1" ht="12" outlineLevel="2" x14ac:dyDescent="0.3">
      <c r="F3157" s="30">
        <v>482</v>
      </c>
      <c r="G3157" s="31" t="s">
        <v>0</v>
      </c>
      <c r="H3157" s="32" t="s">
        <v>168</v>
      </c>
      <c r="I3157" s="33" t="s">
        <v>1040</v>
      </c>
      <c r="J3157" s="31" t="s">
        <v>13</v>
      </c>
      <c r="K3157" s="34">
        <v>17.68</v>
      </c>
      <c r="L3157" s="35">
        <v>0</v>
      </c>
      <c r="M3157" s="34">
        <v>17.68</v>
      </c>
      <c r="N3157" s="36">
        <v>424</v>
      </c>
      <c r="O3157" s="37">
        <f>M3157*N3157</f>
        <v>7496.32</v>
      </c>
      <c r="P3157" s="37">
        <v>0.17824000000000001</v>
      </c>
      <c r="Q3157" s="37">
        <f>M3157*P3157</f>
        <v>3.1512832</v>
      </c>
      <c r="R3157" s="37"/>
      <c r="S3157" s="37">
        <f>M3157*R3157</f>
        <v>0</v>
      </c>
      <c r="T3157" s="37">
        <v>21</v>
      </c>
      <c r="U3157" s="37">
        <f>O3157*T3157/100</f>
        <v>1574.2272</v>
      </c>
      <c r="V3157" s="37">
        <f>U3157+O3157</f>
        <v>9070.5471999999991</v>
      </c>
      <c r="W3157" s="37" t="s">
        <v>1398</v>
      </c>
      <c r="X3157" s="37"/>
      <c r="Y3157" s="37">
        <v>1</v>
      </c>
    </row>
    <row r="3158" spans="6:25" s="38" customFormat="1" ht="12" outlineLevel="2" x14ac:dyDescent="0.3">
      <c r="F3158" s="39"/>
      <c r="G3158" s="40"/>
      <c r="H3158" s="191" t="s">
        <v>230</v>
      </c>
      <c r="I3158" s="203"/>
      <c r="J3158" s="203"/>
      <c r="K3158" s="203"/>
      <c r="L3158" s="203"/>
      <c r="M3158" s="203"/>
      <c r="N3158" s="203"/>
      <c r="O3158" s="203"/>
      <c r="P3158" s="42"/>
      <c r="Q3158" s="43"/>
      <c r="R3158" s="42"/>
      <c r="S3158" s="43"/>
      <c r="T3158" s="44"/>
      <c r="U3158" s="44"/>
      <c r="V3158" s="44"/>
      <c r="W3158" s="45"/>
    </row>
    <row r="3159" spans="6:25" s="38" customFormat="1" ht="6" customHeight="1" outlineLevel="2" x14ac:dyDescent="0.3">
      <c r="F3159" s="39"/>
      <c r="G3159" s="40"/>
      <c r="H3159" s="41"/>
      <c r="I3159" s="46"/>
      <c r="J3159" s="46"/>
      <c r="K3159" s="46"/>
      <c r="L3159" s="46"/>
      <c r="M3159" s="46"/>
      <c r="N3159" s="46"/>
      <c r="O3159" s="46"/>
      <c r="P3159" s="42"/>
      <c r="Q3159" s="43"/>
      <c r="R3159" s="42"/>
      <c r="S3159" s="43"/>
      <c r="T3159" s="44"/>
      <c r="U3159" s="44"/>
      <c r="V3159" s="44"/>
      <c r="W3159" s="45"/>
    </row>
    <row r="3160" spans="6:25" s="47" customFormat="1" ht="10.5" outlineLevel="3" x14ac:dyDescent="0.25">
      <c r="F3160" s="48"/>
      <c r="G3160" s="49"/>
      <c r="H3160" s="50" t="str">
        <f>IF(AND(H3159&lt;&gt;"Výkaz výměr:",I3159=""),"Výkaz výměr:","")</f>
        <v>Výkaz výměr:</v>
      </c>
      <c r="I3160" s="51" t="s">
        <v>983</v>
      </c>
      <c r="J3160" s="52"/>
      <c r="K3160" s="53"/>
      <c r="L3160" s="54"/>
      <c r="M3160" s="55"/>
      <c r="N3160" s="56"/>
      <c r="O3160" s="57"/>
      <c r="P3160" s="58"/>
      <c r="Q3160" s="56"/>
      <c r="R3160" s="56"/>
      <c r="S3160" s="56"/>
      <c r="T3160" s="59" t="s">
        <v>3</v>
      </c>
      <c r="U3160" s="56"/>
      <c r="V3160" s="56"/>
      <c r="W3160" s="60"/>
    </row>
    <row r="3161" spans="6:25" s="47" customFormat="1" ht="10.5" outlineLevel="3" x14ac:dyDescent="0.25">
      <c r="F3161" s="48"/>
      <c r="G3161" s="49"/>
      <c r="H3161" s="50" t="str">
        <f>IF(AND(H3160&lt;&gt;"Výkaz výměr:",I3160=""),"Výkaz výměr:","")</f>
        <v/>
      </c>
      <c r="I3161" s="51" t="s">
        <v>761</v>
      </c>
      <c r="J3161" s="52"/>
      <c r="K3161" s="53"/>
      <c r="L3161" s="54"/>
      <c r="M3161" s="55">
        <v>17.68</v>
      </c>
      <c r="N3161" s="56"/>
      <c r="O3161" s="57"/>
      <c r="P3161" s="58"/>
      <c r="Q3161" s="56"/>
      <c r="R3161" s="56"/>
      <c r="S3161" s="56"/>
      <c r="T3161" s="59" t="s">
        <v>3</v>
      </c>
      <c r="U3161" s="56"/>
      <c r="V3161" s="56"/>
      <c r="W3161" s="60"/>
    </row>
    <row r="3162" spans="6:25" s="3" customFormat="1" ht="12.75" customHeight="1" outlineLevel="2" x14ac:dyDescent="0.25">
      <c r="F3162" s="9"/>
      <c r="G3162" s="10"/>
      <c r="H3162" s="10"/>
      <c r="I3162" s="11"/>
      <c r="J3162" s="10"/>
      <c r="K3162" s="12"/>
      <c r="L3162" s="13"/>
      <c r="M3162" s="12"/>
      <c r="N3162" s="13"/>
      <c r="O3162" s="14"/>
      <c r="P3162" s="15"/>
      <c r="Q3162" s="13"/>
      <c r="R3162" s="13"/>
      <c r="S3162" s="13"/>
      <c r="T3162" s="16" t="s">
        <v>3</v>
      </c>
      <c r="U3162" s="13"/>
      <c r="V3162" s="13"/>
      <c r="W3162" s="13"/>
    </row>
    <row r="3163" spans="6:25" s="69" customFormat="1" ht="16.5" customHeight="1" outlineLevel="1" x14ac:dyDescent="0.3">
      <c r="F3163" s="70"/>
      <c r="G3163" s="71"/>
      <c r="H3163" s="72"/>
      <c r="I3163" s="72" t="s">
        <v>403</v>
      </c>
      <c r="J3163" s="71"/>
      <c r="K3163" s="73"/>
      <c r="L3163" s="74"/>
      <c r="M3163" s="73"/>
      <c r="N3163" s="74"/>
      <c r="O3163" s="75">
        <f>SUBTOTAL(9,O3164:O3184)</f>
        <v>10040</v>
      </c>
      <c r="P3163" s="76"/>
      <c r="Q3163" s="75">
        <f>SUBTOTAL(9,Q3164:Q3184)</f>
        <v>2.2778999999999998</v>
      </c>
      <c r="R3163" s="74"/>
      <c r="S3163" s="75">
        <f>SUBTOTAL(9,S3164:S3184)</f>
        <v>0</v>
      </c>
      <c r="T3163" s="77"/>
      <c r="U3163" s="75">
        <f>SUBTOTAL(9,U3164:U3184)</f>
        <v>2108.4</v>
      </c>
      <c r="V3163" s="75">
        <f>SUBTOTAL(9,V3164:V3184)</f>
        <v>12148.4</v>
      </c>
      <c r="W3163" s="78"/>
      <c r="Y3163" s="75">
        <f>SUBTOTAL(9,Y3164:Y3184)</f>
        <v>4</v>
      </c>
    </row>
    <row r="3164" spans="6:25" s="38" customFormat="1" ht="12" outlineLevel="2" x14ac:dyDescent="0.3">
      <c r="F3164" s="30">
        <v>483</v>
      </c>
      <c r="G3164" s="31" t="s">
        <v>0</v>
      </c>
      <c r="H3164" s="32" t="s">
        <v>302</v>
      </c>
      <c r="I3164" s="33" t="s">
        <v>1211</v>
      </c>
      <c r="J3164" s="31" t="s">
        <v>16</v>
      </c>
      <c r="K3164" s="34">
        <v>2</v>
      </c>
      <c r="L3164" s="35">
        <v>0</v>
      </c>
      <c r="M3164" s="34">
        <v>2</v>
      </c>
      <c r="N3164" s="36">
        <v>2691</v>
      </c>
      <c r="O3164" s="37">
        <f>M3164*N3164</f>
        <v>5382</v>
      </c>
      <c r="P3164" s="37">
        <v>0.43093999999999999</v>
      </c>
      <c r="Q3164" s="37">
        <f>M3164*P3164</f>
        <v>0.86187999999999998</v>
      </c>
      <c r="R3164" s="37"/>
      <c r="S3164" s="37">
        <f>M3164*R3164</f>
        <v>0</v>
      </c>
      <c r="T3164" s="37">
        <v>21</v>
      </c>
      <c r="U3164" s="37">
        <f>O3164*T3164/100</f>
        <v>1130.22</v>
      </c>
      <c r="V3164" s="37">
        <f>U3164+O3164</f>
        <v>6512.22</v>
      </c>
      <c r="W3164" s="37"/>
      <c r="X3164" s="37"/>
      <c r="Y3164" s="37">
        <v>1</v>
      </c>
    </row>
    <row r="3165" spans="6:25" s="38" customFormat="1" ht="12" outlineLevel="2" x14ac:dyDescent="0.3">
      <c r="F3165" s="39"/>
      <c r="G3165" s="40"/>
      <c r="H3165" s="191" t="s">
        <v>230</v>
      </c>
      <c r="I3165" s="203"/>
      <c r="J3165" s="203"/>
      <c r="K3165" s="203"/>
      <c r="L3165" s="203"/>
      <c r="M3165" s="203"/>
      <c r="N3165" s="203"/>
      <c r="O3165" s="203"/>
      <c r="P3165" s="42"/>
      <c r="Q3165" s="43"/>
      <c r="R3165" s="42"/>
      <c r="S3165" s="43"/>
      <c r="T3165" s="44"/>
      <c r="U3165" s="44"/>
      <c r="V3165" s="44"/>
      <c r="W3165" s="45"/>
    </row>
    <row r="3166" spans="6:25" s="38" customFormat="1" ht="6" customHeight="1" outlineLevel="2" x14ac:dyDescent="0.3">
      <c r="F3166" s="39"/>
      <c r="G3166" s="40"/>
      <c r="H3166" s="41"/>
      <c r="I3166" s="46"/>
      <c r="J3166" s="46"/>
      <c r="K3166" s="46"/>
      <c r="L3166" s="46"/>
      <c r="M3166" s="46"/>
      <c r="N3166" s="46"/>
      <c r="O3166" s="46"/>
      <c r="P3166" s="42"/>
      <c r="Q3166" s="43"/>
      <c r="R3166" s="42"/>
      <c r="S3166" s="43"/>
      <c r="T3166" s="44"/>
      <c r="U3166" s="44"/>
      <c r="V3166" s="44"/>
      <c r="W3166" s="45"/>
    </row>
    <row r="3167" spans="6:25" s="47" customFormat="1" ht="10.5" outlineLevel="3" x14ac:dyDescent="0.25">
      <c r="F3167" s="48"/>
      <c r="G3167" s="49"/>
      <c r="H3167" s="50" t="str">
        <f>IF(AND(H3166&lt;&gt;"Výkaz výměr:",I3166=""),"Výkaz výměr:","")</f>
        <v>Výkaz výměr:</v>
      </c>
      <c r="I3167" s="51" t="s">
        <v>202</v>
      </c>
      <c r="J3167" s="52"/>
      <c r="K3167" s="53"/>
      <c r="L3167" s="54"/>
      <c r="M3167" s="55"/>
      <c r="N3167" s="56"/>
      <c r="O3167" s="57"/>
      <c r="P3167" s="58"/>
      <c r="Q3167" s="56"/>
      <c r="R3167" s="56"/>
      <c r="S3167" s="56"/>
      <c r="T3167" s="59" t="s">
        <v>3</v>
      </c>
      <c r="U3167" s="56"/>
      <c r="V3167" s="56"/>
      <c r="W3167" s="60"/>
    </row>
    <row r="3168" spans="6:25" s="47" customFormat="1" ht="10.5" outlineLevel="3" x14ac:dyDescent="0.25">
      <c r="F3168" s="48"/>
      <c r="G3168" s="49"/>
      <c r="H3168" s="50" t="str">
        <f>IF(AND(H3167&lt;&gt;"Výkaz výměr:",I3167=""),"Výkaz výměr:","")</f>
        <v/>
      </c>
      <c r="I3168" s="51" t="s">
        <v>557</v>
      </c>
      <c r="J3168" s="52"/>
      <c r="K3168" s="53"/>
      <c r="L3168" s="54"/>
      <c r="M3168" s="55">
        <v>2</v>
      </c>
      <c r="N3168" s="56"/>
      <c r="O3168" s="57"/>
      <c r="P3168" s="58"/>
      <c r="Q3168" s="56"/>
      <c r="R3168" s="56"/>
      <c r="S3168" s="56"/>
      <c r="T3168" s="59" t="s">
        <v>3</v>
      </c>
      <c r="U3168" s="56"/>
      <c r="V3168" s="56"/>
      <c r="W3168" s="60"/>
    </row>
    <row r="3169" spans="6:25" s="38" customFormat="1" ht="12" outlineLevel="2" x14ac:dyDescent="0.3">
      <c r="F3169" s="30">
        <v>484</v>
      </c>
      <c r="G3169" s="31" t="s">
        <v>0</v>
      </c>
      <c r="H3169" s="32" t="s">
        <v>303</v>
      </c>
      <c r="I3169" s="33" t="s">
        <v>1210</v>
      </c>
      <c r="J3169" s="31" t="s">
        <v>16</v>
      </c>
      <c r="K3169" s="34">
        <v>2</v>
      </c>
      <c r="L3169" s="35">
        <v>0</v>
      </c>
      <c r="M3169" s="34">
        <v>2</v>
      </c>
      <c r="N3169" s="36">
        <v>984</v>
      </c>
      <c r="O3169" s="37">
        <f>M3169*N3169</f>
        <v>1968</v>
      </c>
      <c r="P3169" s="37">
        <v>0.32973999999999998</v>
      </c>
      <c r="Q3169" s="37">
        <f>M3169*P3169</f>
        <v>0.65947999999999996</v>
      </c>
      <c r="R3169" s="37"/>
      <c r="S3169" s="37">
        <f>M3169*R3169</f>
        <v>0</v>
      </c>
      <c r="T3169" s="37">
        <v>21</v>
      </c>
      <c r="U3169" s="37">
        <f>O3169*T3169/100</f>
        <v>413.28</v>
      </c>
      <c r="V3169" s="37">
        <f>U3169+O3169</f>
        <v>2381.2799999999997</v>
      </c>
      <c r="W3169" s="37"/>
      <c r="X3169" s="37"/>
      <c r="Y3169" s="37">
        <v>1</v>
      </c>
    </row>
    <row r="3170" spans="6:25" s="38" customFormat="1" ht="12" outlineLevel="2" x14ac:dyDescent="0.3">
      <c r="F3170" s="39"/>
      <c r="G3170" s="40"/>
      <c r="H3170" s="191" t="s">
        <v>230</v>
      </c>
      <c r="I3170" s="203"/>
      <c r="J3170" s="203"/>
      <c r="K3170" s="203"/>
      <c r="L3170" s="203"/>
      <c r="M3170" s="203"/>
      <c r="N3170" s="203"/>
      <c r="O3170" s="203"/>
      <c r="P3170" s="42"/>
      <c r="Q3170" s="43"/>
      <c r="R3170" s="42"/>
      <c r="S3170" s="43"/>
      <c r="T3170" s="44"/>
      <c r="U3170" s="44"/>
      <c r="V3170" s="44"/>
      <c r="W3170" s="45"/>
    </row>
    <row r="3171" spans="6:25" s="38" customFormat="1" ht="6" customHeight="1" outlineLevel="2" x14ac:dyDescent="0.3">
      <c r="F3171" s="39"/>
      <c r="G3171" s="40"/>
      <c r="H3171" s="41"/>
      <c r="I3171" s="46"/>
      <c r="J3171" s="46"/>
      <c r="K3171" s="46"/>
      <c r="L3171" s="46"/>
      <c r="M3171" s="46"/>
      <c r="N3171" s="46"/>
      <c r="O3171" s="46"/>
      <c r="P3171" s="42"/>
      <c r="Q3171" s="43"/>
      <c r="R3171" s="42"/>
      <c r="S3171" s="43"/>
      <c r="T3171" s="44"/>
      <c r="U3171" s="44"/>
      <c r="V3171" s="44"/>
      <c r="W3171" s="45"/>
    </row>
    <row r="3172" spans="6:25" s="47" customFormat="1" ht="10.5" outlineLevel="3" x14ac:dyDescent="0.25">
      <c r="F3172" s="48"/>
      <c r="G3172" s="49"/>
      <c r="H3172" s="50" t="str">
        <f>IF(AND(H3171&lt;&gt;"Výkaz výměr:",I3171=""),"Výkaz výměr:","")</f>
        <v>Výkaz výměr:</v>
      </c>
      <c r="I3172" s="51" t="s">
        <v>202</v>
      </c>
      <c r="J3172" s="52"/>
      <c r="K3172" s="53"/>
      <c r="L3172" s="54"/>
      <c r="M3172" s="55"/>
      <c r="N3172" s="56"/>
      <c r="O3172" s="57"/>
      <c r="P3172" s="58"/>
      <c r="Q3172" s="56"/>
      <c r="R3172" s="56"/>
      <c r="S3172" s="56"/>
      <c r="T3172" s="59" t="s">
        <v>3</v>
      </c>
      <c r="U3172" s="56"/>
      <c r="V3172" s="56"/>
      <c r="W3172" s="60"/>
    </row>
    <row r="3173" spans="6:25" s="47" customFormat="1" ht="10.5" outlineLevel="3" x14ac:dyDescent="0.25">
      <c r="F3173" s="48"/>
      <c r="G3173" s="49"/>
      <c r="H3173" s="50" t="str">
        <f>IF(AND(H3172&lt;&gt;"Výkaz výměr:",I3172=""),"Výkaz výměr:","")</f>
        <v/>
      </c>
      <c r="I3173" s="51" t="s">
        <v>557</v>
      </c>
      <c r="J3173" s="52"/>
      <c r="K3173" s="53"/>
      <c r="L3173" s="54"/>
      <c r="M3173" s="55">
        <v>2</v>
      </c>
      <c r="N3173" s="56"/>
      <c r="O3173" s="57"/>
      <c r="P3173" s="58"/>
      <c r="Q3173" s="56"/>
      <c r="R3173" s="56"/>
      <c r="S3173" s="56"/>
      <c r="T3173" s="59" t="s">
        <v>3</v>
      </c>
      <c r="U3173" s="56"/>
      <c r="V3173" s="56"/>
      <c r="W3173" s="60"/>
    </row>
    <row r="3174" spans="6:25" s="38" customFormat="1" ht="12" outlineLevel="2" x14ac:dyDescent="0.3">
      <c r="F3174" s="30">
        <v>485</v>
      </c>
      <c r="G3174" s="31" t="s">
        <v>0</v>
      </c>
      <c r="H3174" s="32" t="s">
        <v>300</v>
      </c>
      <c r="I3174" s="33" t="s">
        <v>1190</v>
      </c>
      <c r="J3174" s="31" t="s">
        <v>16</v>
      </c>
      <c r="K3174" s="34">
        <v>1</v>
      </c>
      <c r="L3174" s="35">
        <v>0</v>
      </c>
      <c r="M3174" s="34">
        <v>1</v>
      </c>
      <c r="N3174" s="36">
        <v>1730</v>
      </c>
      <c r="O3174" s="37">
        <f>M3174*N3174</f>
        <v>1730</v>
      </c>
      <c r="P3174" s="37">
        <v>0.43381999999999998</v>
      </c>
      <c r="Q3174" s="37">
        <f>M3174*P3174</f>
        <v>0.43381999999999998</v>
      </c>
      <c r="R3174" s="37"/>
      <c r="S3174" s="37">
        <f>M3174*R3174</f>
        <v>0</v>
      </c>
      <c r="T3174" s="37">
        <v>21</v>
      </c>
      <c r="U3174" s="37">
        <f>O3174*T3174/100</f>
        <v>363.3</v>
      </c>
      <c r="V3174" s="37">
        <f>U3174+O3174</f>
        <v>2093.3000000000002</v>
      </c>
      <c r="W3174" s="37"/>
      <c r="X3174" s="37"/>
      <c r="Y3174" s="37">
        <v>1</v>
      </c>
    </row>
    <row r="3175" spans="6:25" s="38" customFormat="1" ht="12" outlineLevel="2" x14ac:dyDescent="0.3">
      <c r="F3175" s="39"/>
      <c r="G3175" s="40"/>
      <c r="H3175" s="191" t="s">
        <v>230</v>
      </c>
      <c r="I3175" s="203"/>
      <c r="J3175" s="203"/>
      <c r="K3175" s="203"/>
      <c r="L3175" s="203"/>
      <c r="M3175" s="203"/>
      <c r="N3175" s="203"/>
      <c r="O3175" s="203"/>
      <c r="P3175" s="42"/>
      <c r="Q3175" s="43"/>
      <c r="R3175" s="42"/>
      <c r="S3175" s="43"/>
      <c r="T3175" s="44"/>
      <c r="U3175" s="44"/>
      <c r="V3175" s="44"/>
      <c r="W3175" s="45"/>
    </row>
    <row r="3176" spans="6:25" s="38" customFormat="1" ht="6" customHeight="1" outlineLevel="2" x14ac:dyDescent="0.3">
      <c r="F3176" s="39"/>
      <c r="G3176" s="40"/>
      <c r="H3176" s="41"/>
      <c r="I3176" s="46"/>
      <c r="J3176" s="46"/>
      <c r="K3176" s="46"/>
      <c r="L3176" s="46"/>
      <c r="M3176" s="46"/>
      <c r="N3176" s="46"/>
      <c r="O3176" s="46"/>
      <c r="P3176" s="42"/>
      <c r="Q3176" s="43"/>
      <c r="R3176" s="42"/>
      <c r="S3176" s="43"/>
      <c r="T3176" s="44"/>
      <c r="U3176" s="44"/>
      <c r="V3176" s="44"/>
      <c r="W3176" s="45"/>
    </row>
    <row r="3177" spans="6:25" s="47" customFormat="1" ht="10.5" outlineLevel="3" x14ac:dyDescent="0.25">
      <c r="F3177" s="48"/>
      <c r="G3177" s="49"/>
      <c r="H3177" s="50" t="str">
        <f>IF(AND(H3176&lt;&gt;"Výkaz výměr:",I3176=""),"Výkaz výměr:","")</f>
        <v>Výkaz výměr:</v>
      </c>
      <c r="I3177" s="51" t="s">
        <v>128</v>
      </c>
      <c r="J3177" s="52"/>
      <c r="K3177" s="53"/>
      <c r="L3177" s="54"/>
      <c r="M3177" s="55"/>
      <c r="N3177" s="56"/>
      <c r="O3177" s="57"/>
      <c r="P3177" s="58"/>
      <c r="Q3177" s="56"/>
      <c r="R3177" s="56"/>
      <c r="S3177" s="56"/>
      <c r="T3177" s="59" t="s">
        <v>3</v>
      </c>
      <c r="U3177" s="56"/>
      <c r="V3177" s="56"/>
      <c r="W3177" s="60"/>
    </row>
    <row r="3178" spans="6:25" s="47" customFormat="1" ht="10.5" outlineLevel="3" x14ac:dyDescent="0.25">
      <c r="F3178" s="48"/>
      <c r="G3178" s="49"/>
      <c r="H3178" s="50" t="str">
        <f>IF(AND(H3177&lt;&gt;"Výkaz výměr:",I3177=""),"Výkaz výměr:","")</f>
        <v/>
      </c>
      <c r="I3178" s="51" t="s">
        <v>556</v>
      </c>
      <c r="J3178" s="52"/>
      <c r="K3178" s="53"/>
      <c r="L3178" s="54"/>
      <c r="M3178" s="55">
        <v>1</v>
      </c>
      <c r="N3178" s="56"/>
      <c r="O3178" s="57"/>
      <c r="P3178" s="58"/>
      <c r="Q3178" s="56"/>
      <c r="R3178" s="56"/>
      <c r="S3178" s="56"/>
      <c r="T3178" s="59" t="s">
        <v>3</v>
      </c>
      <c r="U3178" s="56"/>
      <c r="V3178" s="56"/>
      <c r="W3178" s="60"/>
    </row>
    <row r="3179" spans="6:25" s="38" customFormat="1" ht="12" outlineLevel="2" x14ac:dyDescent="0.3">
      <c r="F3179" s="30">
        <v>486</v>
      </c>
      <c r="G3179" s="31" t="s">
        <v>0</v>
      </c>
      <c r="H3179" s="32" t="s">
        <v>301</v>
      </c>
      <c r="I3179" s="33" t="s">
        <v>1189</v>
      </c>
      <c r="J3179" s="31" t="s">
        <v>16</v>
      </c>
      <c r="K3179" s="34">
        <v>1</v>
      </c>
      <c r="L3179" s="35">
        <v>0</v>
      </c>
      <c r="M3179" s="34">
        <v>1</v>
      </c>
      <c r="N3179" s="36">
        <v>960</v>
      </c>
      <c r="O3179" s="37">
        <f>M3179*N3179</f>
        <v>960</v>
      </c>
      <c r="P3179" s="37">
        <v>0.32272000000000001</v>
      </c>
      <c r="Q3179" s="37">
        <f>M3179*P3179</f>
        <v>0.32272000000000001</v>
      </c>
      <c r="R3179" s="37"/>
      <c r="S3179" s="37">
        <f>M3179*R3179</f>
        <v>0</v>
      </c>
      <c r="T3179" s="37">
        <v>21</v>
      </c>
      <c r="U3179" s="37">
        <f>O3179*T3179/100</f>
        <v>201.6</v>
      </c>
      <c r="V3179" s="37">
        <f>U3179+O3179</f>
        <v>1161.5999999999999</v>
      </c>
      <c r="W3179" s="37"/>
      <c r="X3179" s="37"/>
      <c r="Y3179" s="37">
        <v>1</v>
      </c>
    </row>
    <row r="3180" spans="6:25" s="38" customFormat="1" ht="12" outlineLevel="2" x14ac:dyDescent="0.3">
      <c r="F3180" s="39"/>
      <c r="G3180" s="40"/>
      <c r="H3180" s="191" t="s">
        <v>230</v>
      </c>
      <c r="I3180" s="203"/>
      <c r="J3180" s="203"/>
      <c r="K3180" s="203"/>
      <c r="L3180" s="203"/>
      <c r="M3180" s="203"/>
      <c r="N3180" s="203"/>
      <c r="O3180" s="203"/>
      <c r="P3180" s="42"/>
      <c r="Q3180" s="43"/>
      <c r="R3180" s="42"/>
      <c r="S3180" s="43"/>
      <c r="T3180" s="44"/>
      <c r="U3180" s="44"/>
      <c r="V3180" s="44"/>
      <c r="W3180" s="45"/>
    </row>
    <row r="3181" spans="6:25" s="38" customFormat="1" ht="6" customHeight="1" outlineLevel="2" x14ac:dyDescent="0.3">
      <c r="F3181" s="39"/>
      <c r="G3181" s="40"/>
      <c r="H3181" s="41"/>
      <c r="I3181" s="46"/>
      <c r="J3181" s="46"/>
      <c r="K3181" s="46"/>
      <c r="L3181" s="46"/>
      <c r="M3181" s="46"/>
      <c r="N3181" s="46"/>
      <c r="O3181" s="46"/>
      <c r="P3181" s="42"/>
      <c r="Q3181" s="43"/>
      <c r="R3181" s="42"/>
      <c r="S3181" s="43"/>
      <c r="T3181" s="44"/>
      <c r="U3181" s="44"/>
      <c r="V3181" s="44"/>
      <c r="W3181" s="45"/>
    </row>
    <row r="3182" spans="6:25" s="47" customFormat="1" ht="10.5" outlineLevel="3" x14ac:dyDescent="0.25">
      <c r="F3182" s="48"/>
      <c r="G3182" s="49"/>
      <c r="H3182" s="50" t="str">
        <f>IF(AND(H3181&lt;&gt;"Výkaz výměr:",I3181=""),"Výkaz výměr:","")</f>
        <v>Výkaz výměr:</v>
      </c>
      <c r="I3182" s="51" t="s">
        <v>200</v>
      </c>
      <c r="J3182" s="52"/>
      <c r="K3182" s="53"/>
      <c r="L3182" s="54"/>
      <c r="M3182" s="55"/>
      <c r="N3182" s="56"/>
      <c r="O3182" s="57"/>
      <c r="P3182" s="58"/>
      <c r="Q3182" s="56"/>
      <c r="R3182" s="56"/>
      <c r="S3182" s="56"/>
      <c r="T3182" s="59" t="s">
        <v>3</v>
      </c>
      <c r="U3182" s="56"/>
      <c r="V3182" s="56"/>
      <c r="W3182" s="60"/>
    </row>
    <row r="3183" spans="6:25" s="47" customFormat="1" ht="10.5" outlineLevel="3" x14ac:dyDescent="0.25">
      <c r="F3183" s="48"/>
      <c r="G3183" s="49"/>
      <c r="H3183" s="50" t="str">
        <f>IF(AND(H3182&lt;&gt;"Výkaz výměr:",I3182=""),"Výkaz výměr:","")</f>
        <v/>
      </c>
      <c r="I3183" s="51" t="s">
        <v>556</v>
      </c>
      <c r="J3183" s="52"/>
      <c r="K3183" s="53"/>
      <c r="L3183" s="54"/>
      <c r="M3183" s="55">
        <v>1</v>
      </c>
      <c r="N3183" s="56"/>
      <c r="O3183" s="57"/>
      <c r="P3183" s="58"/>
      <c r="Q3183" s="56"/>
      <c r="R3183" s="56"/>
      <c r="S3183" s="56"/>
      <c r="T3183" s="59" t="s">
        <v>3</v>
      </c>
      <c r="U3183" s="56"/>
      <c r="V3183" s="56"/>
      <c r="W3183" s="60"/>
    </row>
    <row r="3184" spans="6:25" s="3" customFormat="1" ht="12.75" customHeight="1" outlineLevel="2" x14ac:dyDescent="0.25">
      <c r="F3184" s="9"/>
      <c r="G3184" s="10"/>
      <c r="H3184" s="10"/>
      <c r="I3184" s="11"/>
      <c r="J3184" s="10"/>
      <c r="K3184" s="12"/>
      <c r="L3184" s="13"/>
      <c r="M3184" s="12"/>
      <c r="N3184" s="13"/>
      <c r="O3184" s="14"/>
      <c r="P3184" s="15"/>
      <c r="Q3184" s="13"/>
      <c r="R3184" s="13"/>
      <c r="S3184" s="13"/>
      <c r="T3184" s="16" t="s">
        <v>3</v>
      </c>
      <c r="U3184" s="13"/>
      <c r="V3184" s="13"/>
      <c r="W3184" s="13"/>
    </row>
    <row r="3185" spans="6:25" s="69" customFormat="1" ht="16.5" customHeight="1" outlineLevel="1" x14ac:dyDescent="0.3">
      <c r="F3185" s="70"/>
      <c r="G3185" s="71"/>
      <c r="H3185" s="72"/>
      <c r="I3185" s="72" t="s">
        <v>1012</v>
      </c>
      <c r="J3185" s="71"/>
      <c r="K3185" s="73"/>
      <c r="L3185" s="74"/>
      <c r="M3185" s="73"/>
      <c r="N3185" s="74"/>
      <c r="O3185" s="75">
        <f>SUBTOTAL(9,O3186:O3192)</f>
        <v>1656.55</v>
      </c>
      <c r="P3185" s="76"/>
      <c r="Q3185" s="75">
        <f>SUBTOTAL(9,Q3186:Q3192)</f>
        <v>0</v>
      </c>
      <c r="R3185" s="74"/>
      <c r="S3185" s="75">
        <f>SUBTOTAL(9,S3186:S3192)</f>
        <v>0</v>
      </c>
      <c r="T3185" s="77"/>
      <c r="U3185" s="75">
        <f>SUBTOTAL(9,U3186:U3192)</f>
        <v>347.87549999999993</v>
      </c>
      <c r="V3185" s="75">
        <f>SUBTOTAL(9,V3186:V3192)</f>
        <v>2004.4254999999998</v>
      </c>
      <c r="W3185" s="78"/>
      <c r="Y3185" s="75">
        <f>SUBTOTAL(9,Y3186:Y3192)</f>
        <v>1</v>
      </c>
    </row>
    <row r="3186" spans="6:25" s="38" customFormat="1" ht="12" outlineLevel="2" x14ac:dyDescent="0.3">
      <c r="F3186" s="30">
        <v>487</v>
      </c>
      <c r="G3186" s="31" t="s">
        <v>0</v>
      </c>
      <c r="H3186" s="32" t="s">
        <v>306</v>
      </c>
      <c r="I3186" s="33" t="s">
        <v>1071</v>
      </c>
      <c r="J3186" s="31" t="s">
        <v>4</v>
      </c>
      <c r="K3186" s="34">
        <v>4.7329999999999997</v>
      </c>
      <c r="L3186" s="35">
        <v>0</v>
      </c>
      <c r="M3186" s="34">
        <v>4.7329999999999997</v>
      </c>
      <c r="N3186" s="36">
        <v>350</v>
      </c>
      <c r="O3186" s="37">
        <f>M3186*N3186</f>
        <v>1656.55</v>
      </c>
      <c r="P3186" s="37">
        <v>0</v>
      </c>
      <c r="Q3186" s="37">
        <f>M3186*P3186</f>
        <v>0</v>
      </c>
      <c r="R3186" s="37"/>
      <c r="S3186" s="37">
        <f>M3186*R3186</f>
        <v>0</v>
      </c>
      <c r="T3186" s="37">
        <v>21</v>
      </c>
      <c r="U3186" s="37">
        <f>O3186*T3186/100</f>
        <v>347.87549999999993</v>
      </c>
      <c r="V3186" s="37">
        <f>U3186+O3186</f>
        <v>2004.4254999999998</v>
      </c>
      <c r="W3186" s="37" t="s">
        <v>1401</v>
      </c>
      <c r="X3186" s="37"/>
      <c r="Y3186" s="37">
        <v>1</v>
      </c>
    </row>
    <row r="3187" spans="6:25" s="38" customFormat="1" ht="12" outlineLevel="2" x14ac:dyDescent="0.3">
      <c r="F3187" s="39"/>
      <c r="G3187" s="40"/>
      <c r="H3187" s="191" t="s">
        <v>230</v>
      </c>
      <c r="I3187" s="203"/>
      <c r="J3187" s="203"/>
      <c r="K3187" s="203"/>
      <c r="L3187" s="203"/>
      <c r="M3187" s="203"/>
      <c r="N3187" s="203"/>
      <c r="O3187" s="203"/>
      <c r="P3187" s="42"/>
      <c r="Q3187" s="43"/>
      <c r="R3187" s="42"/>
      <c r="S3187" s="43"/>
      <c r="T3187" s="44"/>
      <c r="U3187" s="44"/>
      <c r="V3187" s="44"/>
      <c r="W3187" s="45"/>
    </row>
    <row r="3188" spans="6:25" s="38" customFormat="1" ht="6" customHeight="1" outlineLevel="2" x14ac:dyDescent="0.3">
      <c r="F3188" s="39"/>
      <c r="G3188" s="40"/>
      <c r="H3188" s="41"/>
      <c r="I3188" s="46"/>
      <c r="J3188" s="46"/>
      <c r="K3188" s="46"/>
      <c r="L3188" s="46"/>
      <c r="M3188" s="46"/>
      <c r="N3188" s="46"/>
      <c r="O3188" s="46"/>
      <c r="P3188" s="42"/>
      <c r="Q3188" s="43"/>
      <c r="R3188" s="42"/>
      <c r="S3188" s="43"/>
      <c r="T3188" s="44"/>
      <c r="U3188" s="44"/>
      <c r="V3188" s="44"/>
      <c r="W3188" s="45"/>
    </row>
    <row r="3189" spans="6:25" s="47" customFormat="1" ht="10.5" outlineLevel="3" x14ac:dyDescent="0.25">
      <c r="F3189" s="48"/>
      <c r="G3189" s="49"/>
      <c r="H3189" s="50" t="str">
        <f>IF(AND(H3188&lt;&gt;"Výkaz výměr:",I3188=""),"Výkaz výměr:","")</f>
        <v>Výkaz výměr:</v>
      </c>
      <c r="I3189" s="51" t="s">
        <v>1367</v>
      </c>
      <c r="J3189" s="52"/>
      <c r="K3189" s="53"/>
      <c r="L3189" s="54"/>
      <c r="M3189" s="55"/>
      <c r="N3189" s="56"/>
      <c r="O3189" s="57"/>
      <c r="P3189" s="58"/>
      <c r="Q3189" s="56"/>
      <c r="R3189" s="56"/>
      <c r="S3189" s="56"/>
      <c r="T3189" s="59" t="s">
        <v>3</v>
      </c>
      <c r="U3189" s="56"/>
      <c r="V3189" s="56"/>
      <c r="W3189" s="60"/>
    </row>
    <row r="3190" spans="6:25" s="47" customFormat="1" ht="10.5" outlineLevel="3" x14ac:dyDescent="0.25">
      <c r="F3190" s="48"/>
      <c r="G3190" s="49"/>
      <c r="H3190" s="50" t="str">
        <f>IF(AND(H3189&lt;&gt;"Výkaz výměr:",I3189=""),"Výkaz výměr:","")</f>
        <v/>
      </c>
      <c r="I3190" s="51" t="s">
        <v>414</v>
      </c>
      <c r="J3190" s="52"/>
      <c r="K3190" s="53"/>
      <c r="L3190" s="54"/>
      <c r="M3190" s="55"/>
      <c r="N3190" s="56"/>
      <c r="O3190" s="57"/>
      <c r="P3190" s="58"/>
      <c r="Q3190" s="56"/>
      <c r="R3190" s="56"/>
      <c r="S3190" s="56"/>
      <c r="T3190" s="59" t="s">
        <v>3</v>
      </c>
      <c r="U3190" s="56"/>
      <c r="V3190" s="56"/>
      <c r="W3190" s="60"/>
    </row>
    <row r="3191" spans="6:25" s="47" customFormat="1" ht="10.5" outlineLevel="3" x14ac:dyDescent="0.25">
      <c r="F3191" s="48"/>
      <c r="G3191" s="49"/>
      <c r="H3191" s="50" t="str">
        <f>IF(AND(H3190&lt;&gt;"Výkaz výměr:",I3190=""),"Výkaz výměr:","")</f>
        <v/>
      </c>
      <c r="I3191" s="51" t="s">
        <v>789</v>
      </c>
      <c r="J3191" s="52"/>
      <c r="K3191" s="53"/>
      <c r="L3191" s="54"/>
      <c r="M3191" s="55">
        <v>4.7329999999999997</v>
      </c>
      <c r="N3191" s="56"/>
      <c r="O3191" s="57"/>
      <c r="P3191" s="58"/>
      <c r="Q3191" s="56"/>
      <c r="R3191" s="56"/>
      <c r="S3191" s="56"/>
      <c r="T3191" s="59" t="s">
        <v>3</v>
      </c>
      <c r="U3191" s="56"/>
      <c r="V3191" s="56"/>
      <c r="W3191" s="60"/>
    </row>
    <row r="3192" spans="6:25" s="3" customFormat="1" ht="12.75" customHeight="1" outlineLevel="2" x14ac:dyDescent="0.25">
      <c r="F3192" s="9"/>
      <c r="G3192" s="10"/>
      <c r="H3192" s="10"/>
      <c r="I3192" s="11"/>
      <c r="J3192" s="10"/>
      <c r="K3192" s="12"/>
      <c r="L3192" s="13"/>
      <c r="M3192" s="12"/>
      <c r="N3192" s="13"/>
      <c r="O3192" s="14"/>
      <c r="P3192" s="15"/>
      <c r="Q3192" s="13"/>
      <c r="R3192" s="13"/>
      <c r="S3192" s="13"/>
      <c r="T3192" s="16" t="s">
        <v>3</v>
      </c>
      <c r="U3192" s="13"/>
      <c r="V3192" s="13"/>
      <c r="W3192" s="13"/>
    </row>
    <row r="3193" spans="6:25" s="69" customFormat="1" ht="16.5" customHeight="1" outlineLevel="1" x14ac:dyDescent="0.3">
      <c r="F3193" s="70"/>
      <c r="G3193" s="71"/>
      <c r="H3193" s="72"/>
      <c r="I3193" s="72" t="s">
        <v>1343</v>
      </c>
      <c r="J3193" s="71"/>
      <c r="K3193" s="73"/>
      <c r="L3193" s="74"/>
      <c r="M3193" s="73"/>
      <c r="N3193" s="74"/>
      <c r="O3193" s="75">
        <f>SUBTOTAL(9,O3194:O3227)</f>
        <v>122272.9</v>
      </c>
      <c r="P3193" s="76"/>
      <c r="Q3193" s="75">
        <f>SUBTOTAL(9,Q3194:Q3227)</f>
        <v>78.179490000000001</v>
      </c>
      <c r="R3193" s="74"/>
      <c r="S3193" s="75">
        <f>SUBTOTAL(9,S3194:S3227)</f>
        <v>0</v>
      </c>
      <c r="T3193" s="77"/>
      <c r="U3193" s="75">
        <f>SUBTOTAL(9,U3194:U3227)</f>
        <v>25677.309000000001</v>
      </c>
      <c r="V3193" s="75">
        <f>SUBTOTAL(9,V3194:V3227)</f>
        <v>147950.209</v>
      </c>
      <c r="W3193" s="78"/>
      <c r="Y3193" s="75">
        <f>SUBTOTAL(9,Y3194:Y3227)</f>
        <v>6</v>
      </c>
    </row>
    <row r="3194" spans="6:25" s="38" customFormat="1" ht="12" outlineLevel="2" x14ac:dyDescent="0.3">
      <c r="F3194" s="30">
        <v>488</v>
      </c>
      <c r="G3194" s="31" t="s">
        <v>0</v>
      </c>
      <c r="H3194" s="32" t="s">
        <v>316</v>
      </c>
      <c r="I3194" s="33" t="s">
        <v>1203</v>
      </c>
      <c r="J3194" s="31" t="s">
        <v>1</v>
      </c>
      <c r="K3194" s="34">
        <v>124</v>
      </c>
      <c r="L3194" s="35">
        <v>0</v>
      </c>
      <c r="M3194" s="34">
        <v>124</v>
      </c>
      <c r="N3194" s="36">
        <v>56.4</v>
      </c>
      <c r="O3194" s="37">
        <f>M3194*N3194</f>
        <v>6993.5999999999995</v>
      </c>
      <c r="P3194" s="37">
        <v>0</v>
      </c>
      <c r="Q3194" s="37">
        <f>M3194*P3194</f>
        <v>0</v>
      </c>
      <c r="R3194" s="37"/>
      <c r="S3194" s="37">
        <f>M3194*R3194</f>
        <v>0</v>
      </c>
      <c r="T3194" s="37">
        <v>21</v>
      </c>
      <c r="U3194" s="37">
        <f>O3194*T3194/100</f>
        <v>1468.6559999999997</v>
      </c>
      <c r="V3194" s="37">
        <f>U3194+O3194</f>
        <v>8462.2559999999994</v>
      </c>
      <c r="W3194" s="37" t="s">
        <v>1280</v>
      </c>
      <c r="X3194" s="37"/>
      <c r="Y3194" s="37">
        <v>1</v>
      </c>
    </row>
    <row r="3195" spans="6:25" s="38" customFormat="1" ht="12" outlineLevel="2" x14ac:dyDescent="0.3">
      <c r="F3195" s="39"/>
      <c r="G3195" s="40"/>
      <c r="H3195" s="191" t="s">
        <v>230</v>
      </c>
      <c r="I3195" s="203"/>
      <c r="J3195" s="203"/>
      <c r="K3195" s="203"/>
      <c r="L3195" s="203"/>
      <c r="M3195" s="203"/>
      <c r="N3195" s="203"/>
      <c r="O3195" s="203"/>
      <c r="P3195" s="42"/>
      <c r="Q3195" s="43"/>
      <c r="R3195" s="42"/>
      <c r="S3195" s="43"/>
      <c r="T3195" s="44"/>
      <c r="U3195" s="44"/>
      <c r="V3195" s="44"/>
      <c r="W3195" s="45"/>
    </row>
    <row r="3196" spans="6:25" s="38" customFormat="1" ht="6" customHeight="1" outlineLevel="2" x14ac:dyDescent="0.3">
      <c r="F3196" s="39"/>
      <c r="G3196" s="40"/>
      <c r="H3196" s="41"/>
      <c r="I3196" s="46"/>
      <c r="J3196" s="46"/>
      <c r="K3196" s="46"/>
      <c r="L3196" s="46"/>
      <c r="M3196" s="46"/>
      <c r="N3196" s="46"/>
      <c r="O3196" s="46"/>
      <c r="P3196" s="42"/>
      <c r="Q3196" s="43"/>
      <c r="R3196" s="42"/>
      <c r="S3196" s="43"/>
      <c r="T3196" s="44"/>
      <c r="U3196" s="44"/>
      <c r="V3196" s="44"/>
      <c r="W3196" s="45"/>
    </row>
    <row r="3197" spans="6:25" s="47" customFormat="1" ht="10.5" outlineLevel="3" x14ac:dyDescent="0.25">
      <c r="F3197" s="48"/>
      <c r="G3197" s="49"/>
      <c r="H3197" s="50" t="str">
        <f>IF(AND(H3196&lt;&gt;"Výkaz výměr:",I3196=""),"Výkaz výměr:","")</f>
        <v>Výkaz výměr:</v>
      </c>
      <c r="I3197" s="51" t="s">
        <v>77</v>
      </c>
      <c r="J3197" s="52"/>
      <c r="K3197" s="53"/>
      <c r="L3197" s="54"/>
      <c r="M3197" s="55"/>
      <c r="N3197" s="56"/>
      <c r="O3197" s="57"/>
      <c r="P3197" s="58"/>
      <c r="Q3197" s="56"/>
      <c r="R3197" s="56"/>
      <c r="S3197" s="56"/>
      <c r="T3197" s="59" t="s">
        <v>3</v>
      </c>
      <c r="U3197" s="56"/>
      <c r="V3197" s="56"/>
      <c r="W3197" s="60"/>
    </row>
    <row r="3198" spans="6:25" s="47" customFormat="1" ht="10.5" outlineLevel="3" x14ac:dyDescent="0.25">
      <c r="F3198" s="48"/>
      <c r="G3198" s="49"/>
      <c r="H3198" s="50" t="str">
        <f>IF(AND(H3197&lt;&gt;"Výkaz výměr:",I3197=""),"Výkaz výměr:","")</f>
        <v/>
      </c>
      <c r="I3198" s="51" t="s">
        <v>627</v>
      </c>
      <c r="J3198" s="52"/>
      <c r="K3198" s="53"/>
      <c r="L3198" s="54"/>
      <c r="M3198" s="55">
        <v>124</v>
      </c>
      <c r="N3198" s="56"/>
      <c r="O3198" s="57"/>
      <c r="P3198" s="58"/>
      <c r="Q3198" s="56"/>
      <c r="R3198" s="56"/>
      <c r="S3198" s="56"/>
      <c r="T3198" s="59" t="s">
        <v>3</v>
      </c>
      <c r="U3198" s="56"/>
      <c r="V3198" s="56"/>
      <c r="W3198" s="60"/>
    </row>
    <row r="3199" spans="6:25" s="38" customFormat="1" ht="12" outlineLevel="2" x14ac:dyDescent="0.3">
      <c r="F3199" s="30">
        <v>489</v>
      </c>
      <c r="G3199" s="31" t="s">
        <v>0</v>
      </c>
      <c r="H3199" s="32" t="s">
        <v>315</v>
      </c>
      <c r="I3199" s="33" t="s">
        <v>1169</v>
      </c>
      <c r="J3199" s="31" t="s">
        <v>1</v>
      </c>
      <c r="K3199" s="34">
        <v>124</v>
      </c>
      <c r="L3199" s="35">
        <v>0</v>
      </c>
      <c r="M3199" s="34">
        <v>124</v>
      </c>
      <c r="N3199" s="36">
        <v>24.7</v>
      </c>
      <c r="O3199" s="37">
        <f>M3199*N3199</f>
        <v>3062.7999999999997</v>
      </c>
      <c r="P3199" s="37">
        <v>0</v>
      </c>
      <c r="Q3199" s="37">
        <f>M3199*P3199</f>
        <v>0</v>
      </c>
      <c r="R3199" s="37"/>
      <c r="S3199" s="37">
        <f>M3199*R3199</f>
        <v>0</v>
      </c>
      <c r="T3199" s="37">
        <v>21</v>
      </c>
      <c r="U3199" s="37">
        <f>O3199*T3199/100</f>
        <v>643.18799999999999</v>
      </c>
      <c r="V3199" s="37">
        <f>U3199+O3199</f>
        <v>3705.9879999999998</v>
      </c>
      <c r="W3199" s="37"/>
      <c r="X3199" s="37"/>
      <c r="Y3199" s="37">
        <v>1</v>
      </c>
    </row>
    <row r="3200" spans="6:25" s="38" customFormat="1" ht="12" outlineLevel="2" x14ac:dyDescent="0.3">
      <c r="F3200" s="39"/>
      <c r="G3200" s="40"/>
      <c r="H3200" s="191" t="s">
        <v>230</v>
      </c>
      <c r="I3200" s="203"/>
      <c r="J3200" s="203"/>
      <c r="K3200" s="203"/>
      <c r="L3200" s="203"/>
      <c r="M3200" s="203"/>
      <c r="N3200" s="203"/>
      <c r="O3200" s="203"/>
      <c r="P3200" s="42"/>
      <c r="Q3200" s="43"/>
      <c r="R3200" s="42"/>
      <c r="S3200" s="43"/>
      <c r="T3200" s="44"/>
      <c r="U3200" s="44"/>
      <c r="V3200" s="44"/>
      <c r="W3200" s="45"/>
    </row>
    <row r="3201" spans="6:25" s="38" customFormat="1" ht="6" customHeight="1" outlineLevel="2" x14ac:dyDescent="0.3">
      <c r="F3201" s="39"/>
      <c r="G3201" s="40"/>
      <c r="H3201" s="41"/>
      <c r="I3201" s="46"/>
      <c r="J3201" s="46"/>
      <c r="K3201" s="46"/>
      <c r="L3201" s="46"/>
      <c r="M3201" s="46"/>
      <c r="N3201" s="46"/>
      <c r="O3201" s="46"/>
      <c r="P3201" s="42"/>
      <c r="Q3201" s="43"/>
      <c r="R3201" s="42"/>
      <c r="S3201" s="43"/>
      <c r="T3201" s="44"/>
      <c r="U3201" s="44"/>
      <c r="V3201" s="44"/>
      <c r="W3201" s="45"/>
    </row>
    <row r="3202" spans="6:25" s="47" customFormat="1" ht="10.5" outlineLevel="3" x14ac:dyDescent="0.25">
      <c r="F3202" s="48"/>
      <c r="G3202" s="49"/>
      <c r="H3202" s="50" t="str">
        <f>IF(AND(H3201&lt;&gt;"Výkaz výměr:",I3201=""),"Výkaz výměr:","")</f>
        <v>Výkaz výměr:</v>
      </c>
      <c r="I3202" s="51" t="s">
        <v>77</v>
      </c>
      <c r="J3202" s="52"/>
      <c r="K3202" s="53"/>
      <c r="L3202" s="54"/>
      <c r="M3202" s="55"/>
      <c r="N3202" s="56"/>
      <c r="O3202" s="57"/>
      <c r="P3202" s="58"/>
      <c r="Q3202" s="56"/>
      <c r="R3202" s="56"/>
      <c r="S3202" s="56"/>
      <c r="T3202" s="59" t="s">
        <v>3</v>
      </c>
      <c r="U3202" s="56"/>
      <c r="V3202" s="56"/>
      <c r="W3202" s="60"/>
    </row>
    <row r="3203" spans="6:25" s="47" customFormat="1" ht="10.5" outlineLevel="3" x14ac:dyDescent="0.25">
      <c r="F3203" s="48"/>
      <c r="G3203" s="49"/>
      <c r="H3203" s="50" t="str">
        <f>IF(AND(H3202&lt;&gt;"Výkaz výměr:",I3202=""),"Výkaz výměr:","")</f>
        <v/>
      </c>
      <c r="I3203" s="51" t="s">
        <v>627</v>
      </c>
      <c r="J3203" s="52"/>
      <c r="K3203" s="53"/>
      <c r="L3203" s="54"/>
      <c r="M3203" s="55">
        <v>124</v>
      </c>
      <c r="N3203" s="56"/>
      <c r="O3203" s="57"/>
      <c r="P3203" s="58"/>
      <c r="Q3203" s="56"/>
      <c r="R3203" s="56"/>
      <c r="S3203" s="56"/>
      <c r="T3203" s="59" t="s">
        <v>3</v>
      </c>
      <c r="U3203" s="56"/>
      <c r="V3203" s="56"/>
      <c r="W3203" s="60"/>
    </row>
    <row r="3204" spans="6:25" s="38" customFormat="1" ht="24" outlineLevel="2" x14ac:dyDescent="0.3">
      <c r="F3204" s="30">
        <v>490</v>
      </c>
      <c r="G3204" s="31" t="s">
        <v>0</v>
      </c>
      <c r="H3204" s="32" t="s">
        <v>313</v>
      </c>
      <c r="I3204" s="33" t="s">
        <v>1377</v>
      </c>
      <c r="J3204" s="31" t="s">
        <v>1</v>
      </c>
      <c r="K3204" s="34">
        <v>270</v>
      </c>
      <c r="L3204" s="35">
        <v>0</v>
      </c>
      <c r="M3204" s="34">
        <v>270</v>
      </c>
      <c r="N3204" s="36">
        <v>285</v>
      </c>
      <c r="O3204" s="37">
        <f>M3204*N3204</f>
        <v>76950</v>
      </c>
      <c r="P3204" s="37">
        <v>0.188</v>
      </c>
      <c r="Q3204" s="37">
        <f>M3204*P3204</f>
        <v>50.76</v>
      </c>
      <c r="R3204" s="37"/>
      <c r="S3204" s="37">
        <f>M3204*R3204</f>
        <v>0</v>
      </c>
      <c r="T3204" s="37">
        <v>21</v>
      </c>
      <c r="U3204" s="37">
        <f>O3204*T3204/100</f>
        <v>16159.5</v>
      </c>
      <c r="V3204" s="37">
        <f>U3204+O3204</f>
        <v>93109.5</v>
      </c>
      <c r="W3204" s="37" t="s">
        <v>1294</v>
      </c>
      <c r="X3204" s="37"/>
      <c r="Y3204" s="37">
        <v>1</v>
      </c>
    </row>
    <row r="3205" spans="6:25" s="38" customFormat="1" ht="12" outlineLevel="2" x14ac:dyDescent="0.3">
      <c r="F3205" s="39"/>
      <c r="G3205" s="40"/>
      <c r="H3205" s="191" t="s">
        <v>230</v>
      </c>
      <c r="I3205" s="203"/>
      <c r="J3205" s="203"/>
      <c r="K3205" s="203"/>
      <c r="L3205" s="203"/>
      <c r="M3205" s="203"/>
      <c r="N3205" s="203"/>
      <c r="O3205" s="203"/>
      <c r="P3205" s="42"/>
      <c r="Q3205" s="43"/>
      <c r="R3205" s="42"/>
      <c r="S3205" s="43"/>
      <c r="T3205" s="44"/>
      <c r="U3205" s="44"/>
      <c r="V3205" s="44"/>
      <c r="W3205" s="45"/>
    </row>
    <row r="3206" spans="6:25" s="38" customFormat="1" ht="6" customHeight="1" outlineLevel="2" x14ac:dyDescent="0.3">
      <c r="F3206" s="39"/>
      <c r="G3206" s="40"/>
      <c r="H3206" s="41"/>
      <c r="I3206" s="46"/>
      <c r="J3206" s="46"/>
      <c r="K3206" s="46"/>
      <c r="L3206" s="46"/>
      <c r="M3206" s="46"/>
      <c r="N3206" s="46"/>
      <c r="O3206" s="46"/>
      <c r="P3206" s="42"/>
      <c r="Q3206" s="43"/>
      <c r="R3206" s="42"/>
      <c r="S3206" s="43"/>
      <c r="T3206" s="44"/>
      <c r="U3206" s="44"/>
      <c r="V3206" s="44"/>
      <c r="W3206" s="45"/>
    </row>
    <row r="3207" spans="6:25" s="47" customFormat="1" ht="10.5" outlineLevel="3" x14ac:dyDescent="0.25">
      <c r="F3207" s="48"/>
      <c r="G3207" s="49"/>
      <c r="H3207" s="50" t="str">
        <f>IF(AND(H3206&lt;&gt;"Výkaz výměr:",I3206=""),"Výkaz výměr:","")</f>
        <v>Výkaz výměr:</v>
      </c>
      <c r="I3207" s="51" t="s">
        <v>1081</v>
      </c>
      <c r="J3207" s="52"/>
      <c r="K3207" s="53"/>
      <c r="L3207" s="54"/>
      <c r="M3207" s="55"/>
      <c r="N3207" s="56"/>
      <c r="O3207" s="57"/>
      <c r="P3207" s="58"/>
      <c r="Q3207" s="56"/>
      <c r="R3207" s="56"/>
      <c r="S3207" s="56"/>
      <c r="T3207" s="59" t="s">
        <v>3</v>
      </c>
      <c r="U3207" s="56"/>
      <c r="V3207" s="56"/>
      <c r="W3207" s="60"/>
    </row>
    <row r="3208" spans="6:25" s="47" customFormat="1" ht="10.5" outlineLevel="3" x14ac:dyDescent="0.25">
      <c r="F3208" s="48"/>
      <c r="G3208" s="49"/>
      <c r="H3208" s="50" t="str">
        <f>IF(AND(H3207&lt;&gt;"Výkaz výměr:",I3207=""),"Výkaz výměr:","")</f>
        <v/>
      </c>
      <c r="I3208" s="51" t="s">
        <v>1021</v>
      </c>
      <c r="J3208" s="52"/>
      <c r="K3208" s="53"/>
      <c r="L3208" s="54"/>
      <c r="M3208" s="55"/>
      <c r="N3208" s="56"/>
      <c r="O3208" s="57"/>
      <c r="P3208" s="58"/>
      <c r="Q3208" s="56"/>
      <c r="R3208" s="56"/>
      <c r="S3208" s="56"/>
      <c r="T3208" s="59" t="s">
        <v>3</v>
      </c>
      <c r="U3208" s="56"/>
      <c r="V3208" s="56"/>
      <c r="W3208" s="60"/>
    </row>
    <row r="3209" spans="6:25" s="47" customFormat="1" ht="10.5" outlineLevel="3" x14ac:dyDescent="0.25">
      <c r="F3209" s="48"/>
      <c r="G3209" s="49"/>
      <c r="H3209" s="50" t="str">
        <f>IF(AND(H3208&lt;&gt;"Výkaz výměr:",I3208=""),"Výkaz výměr:","")</f>
        <v/>
      </c>
      <c r="I3209" s="51" t="s">
        <v>1038</v>
      </c>
      <c r="J3209" s="52"/>
      <c r="K3209" s="53"/>
      <c r="L3209" s="54"/>
      <c r="M3209" s="55"/>
      <c r="N3209" s="56"/>
      <c r="O3209" s="57"/>
      <c r="P3209" s="58"/>
      <c r="Q3209" s="56"/>
      <c r="R3209" s="56"/>
      <c r="S3209" s="56"/>
      <c r="T3209" s="59" t="s">
        <v>3</v>
      </c>
      <c r="U3209" s="56"/>
      <c r="V3209" s="56"/>
      <c r="W3209" s="60"/>
    </row>
    <row r="3210" spans="6:25" s="47" customFormat="1" ht="10.5" outlineLevel="3" x14ac:dyDescent="0.25">
      <c r="F3210" s="48"/>
      <c r="G3210" s="49"/>
      <c r="H3210" s="50" t="str">
        <f>IF(AND(H3209&lt;&gt;"Výkaz výměr:",I3209=""),"Výkaz výměr:","")</f>
        <v/>
      </c>
      <c r="I3210" s="51" t="s">
        <v>1204</v>
      </c>
      <c r="J3210" s="52"/>
      <c r="K3210" s="53"/>
      <c r="L3210" s="54"/>
      <c r="M3210" s="55"/>
      <c r="N3210" s="56"/>
      <c r="O3210" s="57"/>
      <c r="P3210" s="58"/>
      <c r="Q3210" s="56"/>
      <c r="R3210" s="56"/>
      <c r="S3210" s="56"/>
      <c r="T3210" s="59" t="s">
        <v>3</v>
      </c>
      <c r="U3210" s="56"/>
      <c r="V3210" s="56"/>
      <c r="W3210" s="60"/>
    </row>
    <row r="3211" spans="6:25" s="47" customFormat="1" ht="10.5" outlineLevel="3" x14ac:dyDescent="0.25">
      <c r="F3211" s="48"/>
      <c r="G3211" s="49"/>
      <c r="H3211" s="50" t="str">
        <f>IF(AND(H3210&lt;&gt;"Výkaz výměr:",I3210=""),"Výkaz výměr:","")</f>
        <v/>
      </c>
      <c r="I3211" s="51" t="s">
        <v>644</v>
      </c>
      <c r="J3211" s="52"/>
      <c r="K3211" s="53"/>
      <c r="L3211" s="54"/>
      <c r="M3211" s="55">
        <v>270</v>
      </c>
      <c r="N3211" s="56"/>
      <c r="O3211" s="57"/>
      <c r="P3211" s="58"/>
      <c r="Q3211" s="56"/>
      <c r="R3211" s="56"/>
      <c r="S3211" s="56"/>
      <c r="T3211" s="59" t="s">
        <v>3</v>
      </c>
      <c r="U3211" s="56"/>
      <c r="V3211" s="56"/>
      <c r="W3211" s="60"/>
    </row>
    <row r="3212" spans="6:25" s="38" customFormat="1" ht="12" outlineLevel="2" x14ac:dyDescent="0.3">
      <c r="F3212" s="30">
        <v>491</v>
      </c>
      <c r="G3212" s="31" t="s">
        <v>0</v>
      </c>
      <c r="H3212" s="32" t="s">
        <v>163</v>
      </c>
      <c r="I3212" s="33" t="s">
        <v>569</v>
      </c>
      <c r="J3212" s="31" t="s">
        <v>16</v>
      </c>
      <c r="K3212" s="34">
        <v>141.75</v>
      </c>
      <c r="L3212" s="35">
        <v>0</v>
      </c>
      <c r="M3212" s="34">
        <v>141.75</v>
      </c>
      <c r="N3212" s="36">
        <v>84</v>
      </c>
      <c r="O3212" s="37">
        <f>M3212*N3212</f>
        <v>11907</v>
      </c>
      <c r="P3212" s="37">
        <v>4.4999999999999998E-2</v>
      </c>
      <c r="Q3212" s="37">
        <f>M3212*P3212</f>
        <v>6.3787500000000001</v>
      </c>
      <c r="R3212" s="37"/>
      <c r="S3212" s="37">
        <f>M3212*R3212</f>
        <v>0</v>
      </c>
      <c r="T3212" s="37">
        <v>21</v>
      </c>
      <c r="U3212" s="37">
        <f>O3212*T3212/100</f>
        <v>2500.4699999999998</v>
      </c>
      <c r="V3212" s="37">
        <f>U3212+O3212</f>
        <v>14407.47</v>
      </c>
      <c r="W3212" s="37"/>
      <c r="X3212" s="37"/>
      <c r="Y3212" s="37">
        <v>1</v>
      </c>
    </row>
    <row r="3213" spans="6:25" s="38" customFormat="1" ht="12" outlineLevel="2" x14ac:dyDescent="0.3">
      <c r="F3213" s="39"/>
      <c r="G3213" s="40"/>
      <c r="H3213" s="191" t="s">
        <v>230</v>
      </c>
      <c r="I3213" s="203"/>
      <c r="J3213" s="203"/>
      <c r="K3213" s="203"/>
      <c r="L3213" s="203"/>
      <c r="M3213" s="203"/>
      <c r="N3213" s="203"/>
      <c r="O3213" s="203"/>
      <c r="P3213" s="42"/>
      <c r="Q3213" s="43"/>
      <c r="R3213" s="42"/>
      <c r="S3213" s="43"/>
      <c r="T3213" s="44"/>
      <c r="U3213" s="44"/>
      <c r="V3213" s="44"/>
      <c r="W3213" s="45"/>
    </row>
    <row r="3214" spans="6:25" s="38" customFormat="1" ht="6" customHeight="1" outlineLevel="2" x14ac:dyDescent="0.3">
      <c r="F3214" s="39"/>
      <c r="G3214" s="40"/>
      <c r="H3214" s="41"/>
      <c r="I3214" s="46"/>
      <c r="J3214" s="46"/>
      <c r="K3214" s="46"/>
      <c r="L3214" s="46"/>
      <c r="M3214" s="46"/>
      <c r="N3214" s="46"/>
      <c r="O3214" s="46"/>
      <c r="P3214" s="42"/>
      <c r="Q3214" s="43"/>
      <c r="R3214" s="42"/>
      <c r="S3214" s="43"/>
      <c r="T3214" s="44"/>
      <c r="U3214" s="44"/>
      <c r="V3214" s="44"/>
      <c r="W3214" s="45"/>
    </row>
    <row r="3215" spans="6:25" s="47" customFormat="1" ht="10.5" outlineLevel="3" x14ac:dyDescent="0.25">
      <c r="F3215" s="48"/>
      <c r="G3215" s="49"/>
      <c r="H3215" s="50" t="str">
        <f>IF(AND(H3214&lt;&gt;"Výkaz výměr:",I3214=""),"Výkaz výměr:","")</f>
        <v>Výkaz výměr:</v>
      </c>
      <c r="I3215" s="51" t="s">
        <v>546</v>
      </c>
      <c r="J3215" s="52"/>
      <c r="K3215" s="53"/>
      <c r="L3215" s="54"/>
      <c r="M3215" s="55"/>
      <c r="N3215" s="56"/>
      <c r="O3215" s="57"/>
      <c r="P3215" s="58"/>
      <c r="Q3215" s="56"/>
      <c r="R3215" s="56"/>
      <c r="S3215" s="56"/>
      <c r="T3215" s="59" t="s">
        <v>3</v>
      </c>
      <c r="U3215" s="56"/>
      <c r="V3215" s="56"/>
      <c r="W3215" s="60"/>
    </row>
    <row r="3216" spans="6:25" s="47" customFormat="1" ht="10.5" outlineLevel="3" x14ac:dyDescent="0.25">
      <c r="F3216" s="48"/>
      <c r="G3216" s="49"/>
      <c r="H3216" s="50" t="str">
        <f>IF(AND(H3215&lt;&gt;"Výkaz výměr:",I3215=""),"Výkaz výměr:","")</f>
        <v/>
      </c>
      <c r="I3216" s="51" t="s">
        <v>833</v>
      </c>
      <c r="J3216" s="52"/>
      <c r="K3216" s="53"/>
      <c r="L3216" s="54"/>
      <c r="M3216" s="55">
        <v>141.75</v>
      </c>
      <c r="N3216" s="56"/>
      <c r="O3216" s="57"/>
      <c r="P3216" s="58"/>
      <c r="Q3216" s="56"/>
      <c r="R3216" s="56"/>
      <c r="S3216" s="56"/>
      <c r="T3216" s="59" t="s">
        <v>3</v>
      </c>
      <c r="U3216" s="56"/>
      <c r="V3216" s="56"/>
      <c r="W3216" s="60"/>
    </row>
    <row r="3217" spans="6:25" s="38" customFormat="1" ht="12" outlineLevel="2" x14ac:dyDescent="0.3">
      <c r="F3217" s="30">
        <v>492</v>
      </c>
      <c r="G3217" s="31" t="s">
        <v>0</v>
      </c>
      <c r="H3217" s="32" t="s">
        <v>110</v>
      </c>
      <c r="I3217" s="33" t="s">
        <v>980</v>
      </c>
      <c r="J3217" s="31" t="s">
        <v>16</v>
      </c>
      <c r="K3217" s="34">
        <v>141.75</v>
      </c>
      <c r="L3217" s="35">
        <v>0</v>
      </c>
      <c r="M3217" s="34">
        <v>141.75</v>
      </c>
      <c r="N3217" s="36">
        <v>114</v>
      </c>
      <c r="O3217" s="37">
        <f>M3217*N3217</f>
        <v>16159.5</v>
      </c>
      <c r="P3217" s="37">
        <v>0.08</v>
      </c>
      <c r="Q3217" s="37">
        <f>M3217*P3217</f>
        <v>11.34</v>
      </c>
      <c r="R3217" s="37"/>
      <c r="S3217" s="37">
        <f>M3217*R3217</f>
        <v>0</v>
      </c>
      <c r="T3217" s="37">
        <v>21</v>
      </c>
      <c r="U3217" s="37">
        <f>O3217*T3217/100</f>
        <v>3393.4949999999999</v>
      </c>
      <c r="V3217" s="37">
        <f>U3217+O3217</f>
        <v>19552.994999999999</v>
      </c>
      <c r="W3217" s="37" t="s">
        <v>523</v>
      </c>
      <c r="X3217" s="37"/>
      <c r="Y3217" s="37">
        <v>1</v>
      </c>
    </row>
    <row r="3218" spans="6:25" s="38" customFormat="1" ht="12" outlineLevel="2" x14ac:dyDescent="0.3">
      <c r="F3218" s="39"/>
      <c r="G3218" s="40"/>
      <c r="H3218" s="191" t="s">
        <v>230</v>
      </c>
      <c r="I3218" s="203"/>
      <c r="J3218" s="203"/>
      <c r="K3218" s="203"/>
      <c r="L3218" s="203"/>
      <c r="M3218" s="203"/>
      <c r="N3218" s="203"/>
      <c r="O3218" s="203"/>
      <c r="P3218" s="42"/>
      <c r="Q3218" s="43"/>
      <c r="R3218" s="42"/>
      <c r="S3218" s="43"/>
      <c r="T3218" s="44"/>
      <c r="U3218" s="44"/>
      <c r="V3218" s="44"/>
      <c r="W3218" s="45"/>
    </row>
    <row r="3219" spans="6:25" s="38" customFormat="1" ht="6" customHeight="1" outlineLevel="2" x14ac:dyDescent="0.3">
      <c r="F3219" s="39"/>
      <c r="G3219" s="40"/>
      <c r="H3219" s="41"/>
      <c r="I3219" s="46"/>
      <c r="J3219" s="46"/>
      <c r="K3219" s="46"/>
      <c r="L3219" s="46"/>
      <c r="M3219" s="46"/>
      <c r="N3219" s="46"/>
      <c r="O3219" s="46"/>
      <c r="P3219" s="42"/>
      <c r="Q3219" s="43"/>
      <c r="R3219" s="42"/>
      <c r="S3219" s="43"/>
      <c r="T3219" s="44"/>
      <c r="U3219" s="44"/>
      <c r="V3219" s="44"/>
      <c r="W3219" s="45"/>
    </row>
    <row r="3220" spans="6:25" s="47" customFormat="1" ht="10.5" outlineLevel="3" x14ac:dyDescent="0.25">
      <c r="F3220" s="48"/>
      <c r="G3220" s="49"/>
      <c r="H3220" s="50" t="str">
        <f>IF(AND(H3219&lt;&gt;"Výkaz výměr:",I3219=""),"Výkaz výměr:","")</f>
        <v>Výkaz výměr:</v>
      </c>
      <c r="I3220" s="51" t="s">
        <v>958</v>
      </c>
      <c r="J3220" s="52"/>
      <c r="K3220" s="53"/>
      <c r="L3220" s="54"/>
      <c r="M3220" s="55"/>
      <c r="N3220" s="56"/>
      <c r="O3220" s="57"/>
      <c r="P3220" s="58"/>
      <c r="Q3220" s="56"/>
      <c r="R3220" s="56"/>
      <c r="S3220" s="56"/>
      <c r="T3220" s="59" t="s">
        <v>3</v>
      </c>
      <c r="U3220" s="56"/>
      <c r="V3220" s="56"/>
      <c r="W3220" s="60"/>
    </row>
    <row r="3221" spans="6:25" s="47" customFormat="1" ht="10.5" outlineLevel="3" x14ac:dyDescent="0.25">
      <c r="F3221" s="48"/>
      <c r="G3221" s="49"/>
      <c r="H3221" s="50" t="str">
        <f>IF(AND(H3220&lt;&gt;"Výkaz výměr:",I3220=""),"Výkaz výměr:","")</f>
        <v/>
      </c>
      <c r="I3221" s="51" t="s">
        <v>833</v>
      </c>
      <c r="J3221" s="52"/>
      <c r="K3221" s="53"/>
      <c r="L3221" s="54"/>
      <c r="M3221" s="55">
        <v>141.75</v>
      </c>
      <c r="N3221" s="56"/>
      <c r="O3221" s="57"/>
      <c r="P3221" s="58"/>
      <c r="Q3221" s="56"/>
      <c r="R3221" s="56"/>
      <c r="S3221" s="56"/>
      <c r="T3221" s="59" t="s">
        <v>3</v>
      </c>
      <c r="U3221" s="56"/>
      <c r="V3221" s="56"/>
      <c r="W3221" s="60"/>
    </row>
    <row r="3222" spans="6:25" s="38" customFormat="1" ht="12" outlineLevel="2" x14ac:dyDescent="0.3">
      <c r="F3222" s="30">
        <v>493</v>
      </c>
      <c r="G3222" s="31" t="s">
        <v>0</v>
      </c>
      <c r="H3222" s="32" t="s">
        <v>318</v>
      </c>
      <c r="I3222" s="33" t="s">
        <v>1242</v>
      </c>
      <c r="J3222" s="31" t="s">
        <v>16</v>
      </c>
      <c r="K3222" s="34">
        <v>6</v>
      </c>
      <c r="L3222" s="35">
        <v>0</v>
      </c>
      <c r="M3222" s="34">
        <v>6</v>
      </c>
      <c r="N3222" s="36">
        <v>1200</v>
      </c>
      <c r="O3222" s="37">
        <f>M3222*N3222</f>
        <v>7200</v>
      </c>
      <c r="P3222" s="37">
        <v>1.6167899999999999</v>
      </c>
      <c r="Q3222" s="37">
        <f>M3222*P3222</f>
        <v>9.7007399999999997</v>
      </c>
      <c r="R3222" s="37"/>
      <c r="S3222" s="37">
        <f>M3222*R3222</f>
        <v>0</v>
      </c>
      <c r="T3222" s="37">
        <v>21</v>
      </c>
      <c r="U3222" s="37">
        <f>O3222*T3222/100</f>
        <v>1512</v>
      </c>
      <c r="V3222" s="37">
        <f>U3222+O3222</f>
        <v>8712</v>
      </c>
      <c r="W3222" s="37"/>
      <c r="X3222" s="37"/>
      <c r="Y3222" s="37">
        <v>1</v>
      </c>
    </row>
    <row r="3223" spans="6:25" s="38" customFormat="1" ht="12" outlineLevel="2" x14ac:dyDescent="0.3">
      <c r="F3223" s="39"/>
      <c r="G3223" s="40"/>
      <c r="H3223" s="191" t="s">
        <v>230</v>
      </c>
      <c r="I3223" s="203"/>
      <c r="J3223" s="203"/>
      <c r="K3223" s="203"/>
      <c r="L3223" s="203"/>
      <c r="M3223" s="203"/>
      <c r="N3223" s="203"/>
      <c r="O3223" s="203"/>
      <c r="P3223" s="42"/>
      <c r="Q3223" s="43"/>
      <c r="R3223" s="42"/>
      <c r="S3223" s="43"/>
      <c r="T3223" s="44"/>
      <c r="U3223" s="44"/>
      <c r="V3223" s="44"/>
      <c r="W3223" s="45"/>
    </row>
    <row r="3224" spans="6:25" s="38" customFormat="1" ht="6" customHeight="1" outlineLevel="2" x14ac:dyDescent="0.3">
      <c r="F3224" s="39"/>
      <c r="G3224" s="40"/>
      <c r="H3224" s="41"/>
      <c r="I3224" s="46"/>
      <c r="J3224" s="46"/>
      <c r="K3224" s="46"/>
      <c r="L3224" s="46"/>
      <c r="M3224" s="46"/>
      <c r="N3224" s="46"/>
      <c r="O3224" s="46"/>
      <c r="P3224" s="42"/>
      <c r="Q3224" s="43"/>
      <c r="R3224" s="42"/>
      <c r="S3224" s="43"/>
      <c r="T3224" s="44"/>
      <c r="U3224" s="44"/>
      <c r="V3224" s="44"/>
      <c r="W3224" s="45"/>
    </row>
    <row r="3225" spans="6:25" s="47" customFormat="1" ht="10.5" outlineLevel="3" x14ac:dyDescent="0.25">
      <c r="F3225" s="48"/>
      <c r="G3225" s="49"/>
      <c r="H3225" s="50" t="str">
        <f>IF(AND(H3224&lt;&gt;"Výkaz výměr:",I3224=""),"Výkaz výměr:","")</f>
        <v>Výkaz výměr:</v>
      </c>
      <c r="I3225" s="51" t="s">
        <v>334</v>
      </c>
      <c r="J3225" s="52"/>
      <c r="K3225" s="53"/>
      <c r="L3225" s="54"/>
      <c r="M3225" s="55"/>
      <c r="N3225" s="56"/>
      <c r="O3225" s="57"/>
      <c r="P3225" s="58"/>
      <c r="Q3225" s="56"/>
      <c r="R3225" s="56"/>
      <c r="S3225" s="56"/>
      <c r="T3225" s="59" t="s">
        <v>3</v>
      </c>
      <c r="U3225" s="56"/>
      <c r="V3225" s="56"/>
      <c r="W3225" s="60"/>
    </row>
    <row r="3226" spans="6:25" s="47" customFormat="1" ht="10.5" outlineLevel="3" x14ac:dyDescent="0.25">
      <c r="F3226" s="48"/>
      <c r="G3226" s="49"/>
      <c r="H3226" s="50" t="str">
        <f>IF(AND(H3225&lt;&gt;"Výkaz výměr:",I3225=""),"Výkaz výměr:","")</f>
        <v/>
      </c>
      <c r="I3226" s="51" t="s">
        <v>561</v>
      </c>
      <c r="J3226" s="52"/>
      <c r="K3226" s="53"/>
      <c r="L3226" s="54"/>
      <c r="M3226" s="55">
        <v>6</v>
      </c>
      <c r="N3226" s="56"/>
      <c r="O3226" s="57"/>
      <c r="P3226" s="58"/>
      <c r="Q3226" s="56"/>
      <c r="R3226" s="56"/>
      <c r="S3226" s="56"/>
      <c r="T3226" s="59" t="s">
        <v>3</v>
      </c>
      <c r="U3226" s="56"/>
      <c r="V3226" s="56"/>
      <c r="W3226" s="60"/>
    </row>
    <row r="3227" spans="6:25" s="3" customFormat="1" ht="12.75" customHeight="1" outlineLevel="2" x14ac:dyDescent="0.25">
      <c r="F3227" s="9"/>
      <c r="G3227" s="10"/>
      <c r="H3227" s="10"/>
      <c r="I3227" s="11"/>
      <c r="J3227" s="10"/>
      <c r="K3227" s="12"/>
      <c r="L3227" s="13"/>
      <c r="M3227" s="12"/>
      <c r="N3227" s="13"/>
      <c r="O3227" s="14"/>
      <c r="P3227" s="15"/>
      <c r="Q3227" s="13"/>
      <c r="R3227" s="13"/>
      <c r="S3227" s="13"/>
      <c r="T3227" s="16" t="s">
        <v>3</v>
      </c>
      <c r="U3227" s="13"/>
      <c r="V3227" s="13"/>
      <c r="W3227" s="13"/>
    </row>
    <row r="3228" spans="6:25" s="69" customFormat="1" ht="16.5" customHeight="1" outlineLevel="1" x14ac:dyDescent="0.3">
      <c r="F3228" s="70"/>
      <c r="G3228" s="71"/>
      <c r="H3228" s="72"/>
      <c r="I3228" s="72" t="s">
        <v>213</v>
      </c>
      <c r="J3228" s="71"/>
      <c r="K3228" s="73"/>
      <c r="L3228" s="74"/>
      <c r="M3228" s="73"/>
      <c r="N3228" s="74"/>
      <c r="O3228" s="75">
        <f>SUBTOTAL(9,O3229:O3234)</f>
        <v>5580</v>
      </c>
      <c r="P3228" s="76"/>
      <c r="Q3228" s="75">
        <f>SUBTOTAL(9,Q3229:Q3234)</f>
        <v>0</v>
      </c>
      <c r="R3228" s="74"/>
      <c r="S3228" s="75">
        <f>SUBTOTAL(9,S3229:S3234)</f>
        <v>0</v>
      </c>
      <c r="T3228" s="77"/>
      <c r="U3228" s="75">
        <f>SUBTOTAL(9,U3229:U3234)</f>
        <v>1171.8</v>
      </c>
      <c r="V3228" s="75">
        <f>SUBTOTAL(9,V3229:V3234)</f>
        <v>6751.8</v>
      </c>
      <c r="W3228" s="78"/>
      <c r="Y3228" s="75">
        <f>SUBTOTAL(9,Y3229:Y3234)</f>
        <v>1</v>
      </c>
    </row>
    <row r="3229" spans="6:25" s="38" customFormat="1" ht="12" outlineLevel="2" x14ac:dyDescent="0.3">
      <c r="F3229" s="30">
        <v>494</v>
      </c>
      <c r="G3229" s="31" t="s">
        <v>0</v>
      </c>
      <c r="H3229" s="32" t="s">
        <v>384</v>
      </c>
      <c r="I3229" s="33" t="s">
        <v>1352</v>
      </c>
      <c r="J3229" s="31" t="s">
        <v>1</v>
      </c>
      <c r="K3229" s="34">
        <v>124</v>
      </c>
      <c r="L3229" s="35">
        <v>0</v>
      </c>
      <c r="M3229" s="34">
        <v>124</v>
      </c>
      <c r="N3229" s="36">
        <v>45</v>
      </c>
      <c r="O3229" s="37">
        <f>M3229*N3229</f>
        <v>5580</v>
      </c>
      <c r="P3229" s="37">
        <v>0</v>
      </c>
      <c r="Q3229" s="37">
        <f>M3229*P3229</f>
        <v>0</v>
      </c>
      <c r="R3229" s="37"/>
      <c r="S3229" s="37">
        <f>M3229*R3229</f>
        <v>0</v>
      </c>
      <c r="T3229" s="37">
        <v>21</v>
      </c>
      <c r="U3229" s="37">
        <f>O3229*T3229/100</f>
        <v>1171.8</v>
      </c>
      <c r="V3229" s="37">
        <f>U3229+O3229</f>
        <v>6751.8</v>
      </c>
      <c r="W3229" s="37" t="s">
        <v>1318</v>
      </c>
      <c r="X3229" s="37"/>
      <c r="Y3229" s="37">
        <v>1</v>
      </c>
    </row>
    <row r="3230" spans="6:25" s="38" customFormat="1" ht="12" outlineLevel="2" x14ac:dyDescent="0.3">
      <c r="F3230" s="39"/>
      <c r="G3230" s="40"/>
      <c r="H3230" s="191" t="s">
        <v>230</v>
      </c>
      <c r="I3230" s="203"/>
      <c r="J3230" s="203"/>
      <c r="K3230" s="203"/>
      <c r="L3230" s="203"/>
      <c r="M3230" s="203"/>
      <c r="N3230" s="203"/>
      <c r="O3230" s="203"/>
      <c r="P3230" s="42"/>
      <c r="Q3230" s="43"/>
      <c r="R3230" s="42"/>
      <c r="S3230" s="43"/>
      <c r="T3230" s="44"/>
      <c r="U3230" s="44"/>
      <c r="V3230" s="44"/>
      <c r="W3230" s="45"/>
    </row>
    <row r="3231" spans="6:25" s="38" customFormat="1" ht="6" customHeight="1" outlineLevel="2" x14ac:dyDescent="0.3">
      <c r="F3231" s="39"/>
      <c r="G3231" s="40"/>
      <c r="H3231" s="41"/>
      <c r="I3231" s="46"/>
      <c r="J3231" s="46"/>
      <c r="K3231" s="46"/>
      <c r="L3231" s="46"/>
      <c r="M3231" s="46"/>
      <c r="N3231" s="46"/>
      <c r="O3231" s="46"/>
      <c r="P3231" s="42"/>
      <c r="Q3231" s="43"/>
      <c r="R3231" s="42"/>
      <c r="S3231" s="43"/>
      <c r="T3231" s="44"/>
      <c r="U3231" s="44"/>
      <c r="V3231" s="44"/>
      <c r="W3231" s="45"/>
    </row>
    <row r="3232" spans="6:25" s="47" customFormat="1" ht="10.5" outlineLevel="3" x14ac:dyDescent="0.25">
      <c r="F3232" s="48"/>
      <c r="G3232" s="49"/>
      <c r="H3232" s="50" t="str">
        <f>IF(AND(H3231&lt;&gt;"Výkaz výměr:",I3231=""),"Výkaz výměr:","")</f>
        <v>Výkaz výměr:</v>
      </c>
      <c r="I3232" s="51" t="s">
        <v>77</v>
      </c>
      <c r="J3232" s="52"/>
      <c r="K3232" s="53"/>
      <c r="L3232" s="54"/>
      <c r="M3232" s="55"/>
      <c r="N3232" s="56"/>
      <c r="O3232" s="57"/>
      <c r="P3232" s="58"/>
      <c r="Q3232" s="56"/>
      <c r="R3232" s="56"/>
      <c r="S3232" s="56"/>
      <c r="T3232" s="59" t="s">
        <v>3</v>
      </c>
      <c r="U3232" s="56"/>
      <c r="V3232" s="56"/>
      <c r="W3232" s="60"/>
    </row>
    <row r="3233" spans="6:25" s="47" customFormat="1" ht="10.5" outlineLevel="3" x14ac:dyDescent="0.25">
      <c r="F3233" s="48"/>
      <c r="G3233" s="49"/>
      <c r="H3233" s="50" t="str">
        <f>IF(AND(H3232&lt;&gt;"Výkaz výměr:",I3232=""),"Výkaz výměr:","")</f>
        <v/>
      </c>
      <c r="I3233" s="51" t="s">
        <v>627</v>
      </c>
      <c r="J3233" s="52"/>
      <c r="K3233" s="53"/>
      <c r="L3233" s="54"/>
      <c r="M3233" s="55">
        <v>124</v>
      </c>
      <c r="N3233" s="56"/>
      <c r="O3233" s="57"/>
      <c r="P3233" s="58"/>
      <c r="Q3233" s="56"/>
      <c r="R3233" s="56"/>
      <c r="S3233" s="56"/>
      <c r="T3233" s="59" t="s">
        <v>3</v>
      </c>
      <c r="U3233" s="56"/>
      <c r="V3233" s="56"/>
      <c r="W3233" s="60"/>
    </row>
    <row r="3234" spans="6:25" s="3" customFormat="1" ht="12.75" customHeight="1" outlineLevel="2" x14ac:dyDescent="0.25">
      <c r="F3234" s="9"/>
      <c r="G3234" s="10"/>
      <c r="H3234" s="10"/>
      <c r="I3234" s="11"/>
      <c r="J3234" s="10"/>
      <c r="K3234" s="12"/>
      <c r="L3234" s="13"/>
      <c r="M3234" s="12"/>
      <c r="N3234" s="13"/>
      <c r="O3234" s="14"/>
      <c r="P3234" s="15"/>
      <c r="Q3234" s="13"/>
      <c r="R3234" s="13"/>
      <c r="S3234" s="13"/>
      <c r="T3234" s="16" t="s">
        <v>3</v>
      </c>
      <c r="U3234" s="13"/>
      <c r="V3234" s="13"/>
      <c r="W3234" s="13"/>
    </row>
    <row r="3235" spans="6:25" s="69" customFormat="1" ht="16.5" customHeight="1" outlineLevel="1" x14ac:dyDescent="0.3">
      <c r="F3235" s="70"/>
      <c r="G3235" s="71"/>
      <c r="H3235" s="72"/>
      <c r="I3235" s="72" t="s">
        <v>725</v>
      </c>
      <c r="J3235" s="71"/>
      <c r="K3235" s="73"/>
      <c r="L3235" s="74"/>
      <c r="M3235" s="73"/>
      <c r="N3235" s="74"/>
      <c r="O3235" s="75">
        <f>SUBTOTAL(9,O3236:O3244)</f>
        <v>17464.98</v>
      </c>
      <c r="P3235" s="76"/>
      <c r="Q3235" s="75">
        <f>SUBTOTAL(9,Q3236:Q3244)</f>
        <v>0</v>
      </c>
      <c r="R3235" s="74"/>
      <c r="S3235" s="75">
        <f>SUBTOTAL(9,S3236:S3244)</f>
        <v>0</v>
      </c>
      <c r="T3235" s="77"/>
      <c r="U3235" s="75">
        <f>SUBTOTAL(9,U3236:U3244)</f>
        <v>3667.6458000000002</v>
      </c>
      <c r="V3235" s="75">
        <f>SUBTOTAL(9,V3236:V3244)</f>
        <v>21132.625800000002</v>
      </c>
      <c r="W3235" s="78"/>
      <c r="Y3235" s="75">
        <f>SUBTOTAL(9,Y3236:Y3244)</f>
        <v>1</v>
      </c>
    </row>
    <row r="3236" spans="6:25" s="38" customFormat="1" ht="12" outlineLevel="2" x14ac:dyDescent="0.3">
      <c r="F3236" s="30">
        <v>495</v>
      </c>
      <c r="G3236" s="31" t="s">
        <v>0</v>
      </c>
      <c r="H3236" s="32" t="s">
        <v>330</v>
      </c>
      <c r="I3236" s="33" t="s">
        <v>1186</v>
      </c>
      <c r="J3236" s="31" t="s">
        <v>6</v>
      </c>
      <c r="K3236" s="34">
        <v>447.82</v>
      </c>
      <c r="L3236" s="35">
        <v>0</v>
      </c>
      <c r="M3236" s="34">
        <v>447.82</v>
      </c>
      <c r="N3236" s="36">
        <v>39</v>
      </c>
      <c r="O3236" s="37">
        <f>M3236*N3236</f>
        <v>17464.98</v>
      </c>
      <c r="P3236" s="37">
        <v>0</v>
      </c>
      <c r="Q3236" s="37">
        <f>M3236*P3236</f>
        <v>0</v>
      </c>
      <c r="R3236" s="37"/>
      <c r="S3236" s="37">
        <f>M3236*R3236</f>
        <v>0</v>
      </c>
      <c r="T3236" s="37">
        <v>21</v>
      </c>
      <c r="U3236" s="37">
        <f>O3236*T3236/100</f>
        <v>3667.6458000000002</v>
      </c>
      <c r="V3236" s="37">
        <f>U3236+O3236</f>
        <v>21132.625800000002</v>
      </c>
      <c r="W3236" s="37"/>
      <c r="X3236" s="37"/>
      <c r="Y3236" s="37">
        <v>1</v>
      </c>
    </row>
    <row r="3237" spans="6:25" s="38" customFormat="1" ht="12" outlineLevel="2" x14ac:dyDescent="0.3">
      <c r="F3237" s="39"/>
      <c r="G3237" s="40"/>
      <c r="H3237" s="191" t="s">
        <v>230</v>
      </c>
      <c r="I3237" s="203"/>
      <c r="J3237" s="203"/>
      <c r="K3237" s="203"/>
      <c r="L3237" s="203"/>
      <c r="M3237" s="203"/>
      <c r="N3237" s="203"/>
      <c r="O3237" s="203"/>
      <c r="P3237" s="42"/>
      <c r="Q3237" s="43"/>
      <c r="R3237" s="42"/>
      <c r="S3237" s="43"/>
      <c r="T3237" s="44"/>
      <c r="U3237" s="44"/>
      <c r="V3237" s="44"/>
      <c r="W3237" s="45"/>
    </row>
    <row r="3238" spans="6:25" s="38" customFormat="1" ht="6" customHeight="1" outlineLevel="2" x14ac:dyDescent="0.3">
      <c r="F3238" s="39"/>
      <c r="G3238" s="40"/>
      <c r="H3238" s="41"/>
      <c r="I3238" s="46"/>
      <c r="J3238" s="46"/>
      <c r="K3238" s="46"/>
      <c r="L3238" s="46"/>
      <c r="M3238" s="46"/>
      <c r="N3238" s="46"/>
      <c r="O3238" s="46"/>
      <c r="P3238" s="42"/>
      <c r="Q3238" s="43"/>
      <c r="R3238" s="42"/>
      <c r="S3238" s="43"/>
      <c r="T3238" s="44"/>
      <c r="U3238" s="44"/>
      <c r="V3238" s="44"/>
      <c r="W3238" s="45"/>
    </row>
    <row r="3239" spans="6:25" s="47" customFormat="1" ht="10.5" outlineLevel="3" x14ac:dyDescent="0.25">
      <c r="F3239" s="48"/>
      <c r="G3239" s="49"/>
      <c r="H3239" s="50" t="str">
        <f>IF(AND(H3238&lt;&gt;"Výkaz výměr:",I3238=""),"Výkaz výměr:","")</f>
        <v>Výkaz výměr:</v>
      </c>
      <c r="I3239" s="51" t="s">
        <v>362</v>
      </c>
      <c r="J3239" s="52"/>
      <c r="K3239" s="53"/>
      <c r="L3239" s="54"/>
      <c r="M3239" s="55"/>
      <c r="N3239" s="56"/>
      <c r="O3239" s="57"/>
      <c r="P3239" s="58"/>
      <c r="Q3239" s="56"/>
      <c r="R3239" s="56"/>
      <c r="S3239" s="56"/>
      <c r="T3239" s="59" t="s">
        <v>3</v>
      </c>
      <c r="U3239" s="56"/>
      <c r="V3239" s="56"/>
      <c r="W3239" s="60"/>
    </row>
    <row r="3240" spans="6:25" s="47" customFormat="1" ht="10.5" outlineLevel="3" x14ac:dyDescent="0.25">
      <c r="F3240" s="48"/>
      <c r="G3240" s="49"/>
      <c r="H3240" s="50" t="str">
        <f>IF(AND(H3239&lt;&gt;"Výkaz výměr:",I3239=""),"Výkaz výměr:","")</f>
        <v/>
      </c>
      <c r="I3240" s="51" t="s">
        <v>972</v>
      </c>
      <c r="J3240" s="52"/>
      <c r="K3240" s="53"/>
      <c r="L3240" s="54"/>
      <c r="M3240" s="55"/>
      <c r="N3240" s="56"/>
      <c r="O3240" s="57"/>
      <c r="P3240" s="58"/>
      <c r="Q3240" s="56"/>
      <c r="R3240" s="56"/>
      <c r="S3240" s="56"/>
      <c r="T3240" s="59" t="s">
        <v>3</v>
      </c>
      <c r="U3240" s="56"/>
      <c r="V3240" s="56"/>
      <c r="W3240" s="60"/>
    </row>
    <row r="3241" spans="6:25" s="47" customFormat="1" ht="10.5" outlineLevel="3" x14ac:dyDescent="0.25">
      <c r="F3241" s="48"/>
      <c r="G3241" s="49"/>
      <c r="H3241" s="50" t="str">
        <f>IF(AND(H3240&lt;&gt;"Výkaz výměr:",I3240=""),"Výkaz výměr:","")</f>
        <v/>
      </c>
      <c r="I3241" s="51" t="s">
        <v>1070</v>
      </c>
      <c r="J3241" s="52"/>
      <c r="K3241" s="53"/>
      <c r="L3241" s="54"/>
      <c r="M3241" s="55"/>
      <c r="N3241" s="56"/>
      <c r="O3241" s="57"/>
      <c r="P3241" s="58"/>
      <c r="Q3241" s="56"/>
      <c r="R3241" s="56"/>
      <c r="S3241" s="56"/>
      <c r="T3241" s="59" t="s">
        <v>3</v>
      </c>
      <c r="U3241" s="56"/>
      <c r="V3241" s="56"/>
      <c r="W3241" s="60"/>
    </row>
    <row r="3242" spans="6:25" s="47" customFormat="1" ht="10.5" outlineLevel="3" x14ac:dyDescent="0.25">
      <c r="F3242" s="48"/>
      <c r="G3242" s="49"/>
      <c r="H3242" s="50" t="str">
        <f>IF(AND(H3241&lt;&gt;"Výkaz výměr:",I3241=""),"Výkaz výměr:","")</f>
        <v/>
      </c>
      <c r="I3242" s="51" t="s">
        <v>993</v>
      </c>
      <c r="J3242" s="52"/>
      <c r="K3242" s="53"/>
      <c r="L3242" s="54"/>
      <c r="M3242" s="55"/>
      <c r="N3242" s="56"/>
      <c r="O3242" s="57"/>
      <c r="P3242" s="58"/>
      <c r="Q3242" s="56"/>
      <c r="R3242" s="56"/>
      <c r="S3242" s="56"/>
      <c r="T3242" s="59" t="s">
        <v>3</v>
      </c>
      <c r="U3242" s="56"/>
      <c r="V3242" s="56"/>
      <c r="W3242" s="60"/>
    </row>
    <row r="3243" spans="6:25" s="47" customFormat="1" ht="10.5" outlineLevel="3" x14ac:dyDescent="0.25">
      <c r="F3243" s="48"/>
      <c r="G3243" s="49"/>
      <c r="H3243" s="50" t="str">
        <f>IF(AND(H3242&lt;&gt;"Výkaz výměr:",I3242=""),"Výkaz výměr:","")</f>
        <v/>
      </c>
      <c r="I3243" s="51" t="s">
        <v>860</v>
      </c>
      <c r="J3243" s="52"/>
      <c r="K3243" s="53"/>
      <c r="L3243" s="54"/>
      <c r="M3243" s="55">
        <v>447.82</v>
      </c>
      <c r="N3243" s="56"/>
      <c r="O3243" s="57"/>
      <c r="P3243" s="58"/>
      <c r="Q3243" s="56"/>
      <c r="R3243" s="56"/>
      <c r="S3243" s="56"/>
      <c r="T3243" s="59" t="s">
        <v>3</v>
      </c>
      <c r="U3243" s="56"/>
      <c r="V3243" s="56"/>
      <c r="W3243" s="60"/>
    </row>
    <row r="3244" spans="6:25" s="3" customFormat="1" ht="12.75" customHeight="1" outlineLevel="2" x14ac:dyDescent="0.25">
      <c r="F3244" s="9"/>
      <c r="G3244" s="10"/>
      <c r="H3244" s="10"/>
      <c r="I3244" s="11"/>
      <c r="J3244" s="10"/>
      <c r="K3244" s="12"/>
      <c r="L3244" s="13"/>
      <c r="M3244" s="12"/>
      <c r="N3244" s="13"/>
      <c r="O3244" s="14"/>
      <c r="P3244" s="15"/>
      <c r="Q3244" s="13"/>
      <c r="R3244" s="13"/>
      <c r="S3244" s="13"/>
      <c r="T3244" s="16" t="s">
        <v>3</v>
      </c>
      <c r="U3244" s="13"/>
      <c r="V3244" s="13"/>
      <c r="W3244" s="13"/>
    </row>
    <row r="3245" spans="6:25" s="69" customFormat="1" ht="16.5" customHeight="1" outlineLevel="1" x14ac:dyDescent="0.3">
      <c r="F3245" s="70"/>
      <c r="G3245" s="71"/>
      <c r="H3245" s="72"/>
      <c r="I3245" s="72" t="s">
        <v>998</v>
      </c>
      <c r="J3245" s="71"/>
      <c r="K3245" s="73"/>
      <c r="L3245" s="74"/>
      <c r="M3245" s="73"/>
      <c r="N3245" s="74"/>
      <c r="O3245" s="75">
        <f>SUBTOTAL(9,O3246:O3249)</f>
        <v>2000</v>
      </c>
      <c r="P3245" s="76"/>
      <c r="Q3245" s="75">
        <f>SUBTOTAL(9,Q3246:Q3249)</f>
        <v>0</v>
      </c>
      <c r="R3245" s="74"/>
      <c r="S3245" s="75">
        <f>SUBTOTAL(9,S3246:S3249)</f>
        <v>0</v>
      </c>
      <c r="T3245" s="77"/>
      <c r="U3245" s="75">
        <f>SUBTOTAL(9,U3246:U3249)</f>
        <v>420</v>
      </c>
      <c r="V3245" s="75">
        <f>SUBTOTAL(9,V3246:V3249)</f>
        <v>2420</v>
      </c>
      <c r="W3245" s="78"/>
      <c r="Y3245" s="75">
        <f>SUBTOTAL(9,Y3246:Y3249)</f>
        <v>1</v>
      </c>
    </row>
    <row r="3246" spans="6:25" s="38" customFormat="1" ht="12" outlineLevel="2" x14ac:dyDescent="0.3">
      <c r="F3246" s="30">
        <v>496</v>
      </c>
      <c r="G3246" s="31" t="s">
        <v>0</v>
      </c>
      <c r="H3246" s="32" t="s">
        <v>192</v>
      </c>
      <c r="I3246" s="33" t="s">
        <v>563</v>
      </c>
      <c r="J3246" s="31" t="s">
        <v>34</v>
      </c>
      <c r="K3246" s="34">
        <v>1</v>
      </c>
      <c r="L3246" s="35">
        <v>0</v>
      </c>
      <c r="M3246" s="34">
        <v>1</v>
      </c>
      <c r="N3246" s="36">
        <v>2000</v>
      </c>
      <c r="O3246" s="37">
        <f>M3246*N3246</f>
        <v>2000</v>
      </c>
      <c r="P3246" s="37">
        <v>0</v>
      </c>
      <c r="Q3246" s="37">
        <f>M3246*P3246</f>
        <v>0</v>
      </c>
      <c r="R3246" s="37"/>
      <c r="S3246" s="37">
        <f>M3246*R3246</f>
        <v>0</v>
      </c>
      <c r="T3246" s="37">
        <v>21</v>
      </c>
      <c r="U3246" s="37">
        <f>O3246*T3246/100</f>
        <v>420</v>
      </c>
      <c r="V3246" s="37">
        <f>U3246+O3246</f>
        <v>2420</v>
      </c>
      <c r="W3246" s="37"/>
      <c r="X3246" s="37"/>
      <c r="Y3246" s="37">
        <v>1</v>
      </c>
    </row>
    <row r="3247" spans="6:25" s="38" customFormat="1" ht="12" outlineLevel="2" x14ac:dyDescent="0.3">
      <c r="F3247" s="39"/>
      <c r="G3247" s="40"/>
      <c r="H3247" s="191" t="s">
        <v>230</v>
      </c>
      <c r="I3247" s="203"/>
      <c r="J3247" s="203"/>
      <c r="K3247" s="203"/>
      <c r="L3247" s="203"/>
      <c r="M3247" s="203"/>
      <c r="N3247" s="203"/>
      <c r="O3247" s="203"/>
      <c r="P3247" s="42"/>
      <c r="Q3247" s="43"/>
      <c r="R3247" s="42"/>
      <c r="S3247" s="43"/>
      <c r="T3247" s="44"/>
      <c r="U3247" s="44"/>
      <c r="V3247" s="44"/>
      <c r="W3247" s="45"/>
    </row>
    <row r="3248" spans="6:25" s="38" customFormat="1" ht="6" customHeight="1" outlineLevel="2" x14ac:dyDescent="0.3">
      <c r="F3248" s="39"/>
      <c r="G3248" s="40"/>
      <c r="H3248" s="41"/>
      <c r="I3248" s="46"/>
      <c r="J3248" s="46"/>
      <c r="K3248" s="46"/>
      <c r="L3248" s="46"/>
      <c r="M3248" s="46"/>
      <c r="N3248" s="46"/>
      <c r="O3248" s="46"/>
      <c r="P3248" s="42"/>
      <c r="Q3248" s="43"/>
      <c r="R3248" s="42"/>
      <c r="S3248" s="43"/>
      <c r="T3248" s="44"/>
      <c r="U3248" s="44"/>
      <c r="V3248" s="44"/>
      <c r="W3248" s="45"/>
    </row>
    <row r="3249" spans="6:25" s="3" customFormat="1" ht="12.75" customHeight="1" outlineLevel="2" x14ac:dyDescent="0.25">
      <c r="F3249" s="9"/>
      <c r="G3249" s="10"/>
      <c r="H3249" s="10"/>
      <c r="I3249" s="11"/>
      <c r="J3249" s="10"/>
      <c r="K3249" s="12"/>
      <c r="L3249" s="13"/>
      <c r="M3249" s="12"/>
      <c r="N3249" s="13"/>
      <c r="O3249" s="14"/>
      <c r="P3249" s="15"/>
      <c r="Q3249" s="13"/>
      <c r="R3249" s="13"/>
      <c r="S3249" s="13"/>
      <c r="T3249" s="16" t="s">
        <v>3</v>
      </c>
      <c r="U3249" s="13"/>
      <c r="V3249" s="13"/>
      <c r="W3249" s="13"/>
    </row>
    <row r="3250" spans="6:25" s="3" customFormat="1" ht="12.75" customHeight="1" outlineLevel="1" x14ac:dyDescent="0.25">
      <c r="F3250" s="9"/>
      <c r="G3250" s="10"/>
      <c r="H3250" s="10"/>
      <c r="I3250" s="11"/>
      <c r="J3250" s="10"/>
      <c r="K3250" s="12"/>
      <c r="L3250" s="13"/>
      <c r="M3250" s="12"/>
      <c r="N3250" s="13"/>
      <c r="O3250" s="14"/>
      <c r="P3250" s="15"/>
      <c r="Q3250" s="13"/>
      <c r="R3250" s="13"/>
      <c r="S3250" s="13"/>
      <c r="T3250" s="16" t="s">
        <v>3</v>
      </c>
      <c r="U3250" s="13"/>
      <c r="V3250" s="13"/>
      <c r="W3250" s="13"/>
    </row>
    <row r="3251" spans="6:25" s="79" customFormat="1" ht="18.75" customHeight="1" x14ac:dyDescent="0.3">
      <c r="F3251" s="80"/>
      <c r="G3251" s="81"/>
      <c r="H3251" s="82"/>
      <c r="I3251" s="82" t="s">
        <v>1180</v>
      </c>
      <c r="J3251" s="81"/>
      <c r="K3251" s="83"/>
      <c r="L3251" s="84"/>
      <c r="M3251" s="83"/>
      <c r="N3251" s="84"/>
      <c r="O3251" s="85">
        <f>SUBTOTAL(9,O3252:O3350)</f>
        <v>369972.79570000002</v>
      </c>
      <c r="P3251" s="86"/>
      <c r="Q3251" s="85">
        <f>SUBTOTAL(9,Q3252:Q3350)</f>
        <v>0</v>
      </c>
      <c r="R3251" s="84"/>
      <c r="S3251" s="85">
        <f>SUBTOTAL(9,S3252:S3350)</f>
        <v>0</v>
      </c>
      <c r="T3251" s="87"/>
      <c r="U3251" s="85">
        <f>SUBTOTAL(9,U3252:U3350)</f>
        <v>77694.287097000037</v>
      </c>
      <c r="V3251" s="85">
        <f>SUBTOTAL(9,V3252:V3350)</f>
        <v>447667.08279699989</v>
      </c>
      <c r="W3251" s="88"/>
      <c r="Y3251" s="85">
        <f>SUBTOTAL(9,Y3252:Y3350)</f>
        <v>30</v>
      </c>
    </row>
    <row r="3252" spans="6:25" s="69" customFormat="1" ht="16.5" customHeight="1" outlineLevel="1" x14ac:dyDescent="0.3">
      <c r="F3252" s="70"/>
      <c r="G3252" s="71"/>
      <c r="H3252" s="72"/>
      <c r="I3252" s="72" t="s">
        <v>522</v>
      </c>
      <c r="J3252" s="71"/>
      <c r="K3252" s="73"/>
      <c r="L3252" s="74"/>
      <c r="M3252" s="73"/>
      <c r="N3252" s="74"/>
      <c r="O3252" s="75">
        <f>SUBTOTAL(9,O3253:O3283)</f>
        <v>131499.77369999999</v>
      </c>
      <c r="P3252" s="76"/>
      <c r="Q3252" s="75">
        <f>SUBTOTAL(9,Q3253:Q3283)</f>
        <v>0</v>
      </c>
      <c r="R3252" s="74"/>
      <c r="S3252" s="75">
        <f>SUBTOTAL(9,S3253:S3283)</f>
        <v>0</v>
      </c>
      <c r="T3252" s="77"/>
      <c r="U3252" s="75">
        <f>SUBTOTAL(9,U3253:U3283)</f>
        <v>27614.952477000003</v>
      </c>
      <c r="V3252" s="75">
        <f>SUBTOTAL(9,V3253:V3283)</f>
        <v>159114.72617699997</v>
      </c>
      <c r="W3252" s="78"/>
      <c r="Y3252" s="75">
        <f>SUBTOTAL(9,Y3253:Y3283)</f>
        <v>10</v>
      </c>
    </row>
    <row r="3253" spans="6:25" s="38" customFormat="1" ht="12" outlineLevel="2" x14ac:dyDescent="0.3">
      <c r="F3253" s="30">
        <v>497</v>
      </c>
      <c r="G3253" s="31" t="s">
        <v>0</v>
      </c>
      <c r="H3253" s="32" t="s">
        <v>136</v>
      </c>
      <c r="I3253" s="33" t="s">
        <v>1306</v>
      </c>
      <c r="J3253" s="31" t="s">
        <v>5</v>
      </c>
      <c r="K3253" s="34">
        <v>103</v>
      </c>
      <c r="L3253" s="35">
        <v>0</v>
      </c>
      <c r="M3253" s="34">
        <v>103</v>
      </c>
      <c r="N3253" s="36">
        <v>242</v>
      </c>
      <c r="O3253" s="37">
        <f>M3253*N3253</f>
        <v>24926</v>
      </c>
      <c r="P3253" s="37"/>
      <c r="Q3253" s="37">
        <f>M3253*P3253</f>
        <v>0</v>
      </c>
      <c r="R3253" s="37"/>
      <c r="S3253" s="37">
        <f>M3253*R3253</f>
        <v>0</v>
      </c>
      <c r="T3253" s="37">
        <v>21</v>
      </c>
      <c r="U3253" s="37">
        <f>O3253*T3253/100</f>
        <v>5234.46</v>
      </c>
      <c r="V3253" s="37">
        <f>U3253+O3253</f>
        <v>30160.46</v>
      </c>
      <c r="W3253" s="37"/>
      <c r="X3253" s="37"/>
      <c r="Y3253" s="37">
        <v>1</v>
      </c>
    </row>
    <row r="3254" spans="6:25" s="38" customFormat="1" ht="12" outlineLevel="2" x14ac:dyDescent="0.3">
      <c r="F3254" s="39"/>
      <c r="G3254" s="40"/>
      <c r="H3254" s="191" t="s">
        <v>230</v>
      </c>
      <c r="I3254" s="203"/>
      <c r="J3254" s="203"/>
      <c r="K3254" s="203"/>
      <c r="L3254" s="203"/>
      <c r="M3254" s="203"/>
      <c r="N3254" s="203"/>
      <c r="O3254" s="203"/>
      <c r="P3254" s="42"/>
      <c r="Q3254" s="43"/>
      <c r="R3254" s="42"/>
      <c r="S3254" s="43"/>
      <c r="T3254" s="44"/>
      <c r="U3254" s="44"/>
      <c r="V3254" s="44"/>
      <c r="W3254" s="45"/>
    </row>
    <row r="3255" spans="6:25" s="38" customFormat="1" ht="6" customHeight="1" outlineLevel="2" x14ac:dyDescent="0.3">
      <c r="F3255" s="39"/>
      <c r="G3255" s="40"/>
      <c r="H3255" s="41"/>
      <c r="I3255" s="46"/>
      <c r="J3255" s="46"/>
      <c r="K3255" s="46"/>
      <c r="L3255" s="46"/>
      <c r="M3255" s="46"/>
      <c r="N3255" s="46"/>
      <c r="O3255" s="46"/>
      <c r="P3255" s="42"/>
      <c r="Q3255" s="43"/>
      <c r="R3255" s="42"/>
      <c r="S3255" s="43"/>
      <c r="T3255" s="44"/>
      <c r="U3255" s="44"/>
      <c r="V3255" s="44"/>
      <c r="W3255" s="45"/>
    </row>
    <row r="3256" spans="6:25" s="38" customFormat="1" ht="12" outlineLevel="2" x14ac:dyDescent="0.3">
      <c r="F3256" s="30">
        <v>498</v>
      </c>
      <c r="G3256" s="31" t="s">
        <v>0</v>
      </c>
      <c r="H3256" s="32" t="s">
        <v>138</v>
      </c>
      <c r="I3256" s="33" t="s">
        <v>1302</v>
      </c>
      <c r="J3256" s="31" t="s">
        <v>14</v>
      </c>
      <c r="K3256" s="34">
        <v>113.3</v>
      </c>
      <c r="L3256" s="35">
        <v>0</v>
      </c>
      <c r="M3256" s="34">
        <v>113.3</v>
      </c>
      <c r="N3256" s="36">
        <v>331</v>
      </c>
      <c r="O3256" s="37">
        <f>M3256*N3256</f>
        <v>37502.299999999996</v>
      </c>
      <c r="P3256" s="37"/>
      <c r="Q3256" s="37">
        <f>M3256*P3256</f>
        <v>0</v>
      </c>
      <c r="R3256" s="37"/>
      <c r="S3256" s="37">
        <f>M3256*R3256</f>
        <v>0</v>
      </c>
      <c r="T3256" s="37">
        <v>21</v>
      </c>
      <c r="U3256" s="37">
        <f>O3256*T3256/100</f>
        <v>7875.4829999999993</v>
      </c>
      <c r="V3256" s="37">
        <f>U3256+O3256</f>
        <v>45377.782999999996</v>
      </c>
      <c r="W3256" s="37"/>
      <c r="X3256" s="37"/>
      <c r="Y3256" s="37">
        <v>1</v>
      </c>
    </row>
    <row r="3257" spans="6:25" s="38" customFormat="1" ht="12" outlineLevel="2" x14ac:dyDescent="0.3">
      <c r="F3257" s="39"/>
      <c r="G3257" s="40"/>
      <c r="H3257" s="191" t="s">
        <v>230</v>
      </c>
      <c r="I3257" s="203"/>
      <c r="J3257" s="203"/>
      <c r="K3257" s="203"/>
      <c r="L3257" s="203"/>
      <c r="M3257" s="203"/>
      <c r="N3257" s="203"/>
      <c r="O3257" s="203"/>
      <c r="P3257" s="42"/>
      <c r="Q3257" s="43"/>
      <c r="R3257" s="42"/>
      <c r="S3257" s="43"/>
      <c r="T3257" s="44"/>
      <c r="U3257" s="44"/>
      <c r="V3257" s="44"/>
      <c r="W3257" s="45"/>
    </row>
    <row r="3258" spans="6:25" s="38" customFormat="1" ht="6" customHeight="1" outlineLevel="2" x14ac:dyDescent="0.3">
      <c r="F3258" s="39"/>
      <c r="G3258" s="40"/>
      <c r="H3258" s="41"/>
      <c r="I3258" s="46"/>
      <c r="J3258" s="46"/>
      <c r="K3258" s="46"/>
      <c r="L3258" s="46"/>
      <c r="M3258" s="46"/>
      <c r="N3258" s="46"/>
      <c r="O3258" s="46"/>
      <c r="P3258" s="42"/>
      <c r="Q3258" s="43"/>
      <c r="R3258" s="42"/>
      <c r="S3258" s="43"/>
      <c r="T3258" s="44"/>
      <c r="U3258" s="44"/>
      <c r="V3258" s="44"/>
      <c r="W3258" s="45"/>
    </row>
    <row r="3259" spans="6:25" s="38" customFormat="1" ht="12" outlineLevel="2" x14ac:dyDescent="0.3">
      <c r="F3259" s="30">
        <v>499</v>
      </c>
      <c r="G3259" s="31" t="s">
        <v>0</v>
      </c>
      <c r="H3259" s="32" t="s">
        <v>140</v>
      </c>
      <c r="I3259" s="33" t="s">
        <v>1292</v>
      </c>
      <c r="J3259" s="31" t="s">
        <v>14</v>
      </c>
      <c r="K3259" s="34">
        <v>50.593000000000004</v>
      </c>
      <c r="L3259" s="35">
        <v>0</v>
      </c>
      <c r="M3259" s="34">
        <v>50.593000000000004</v>
      </c>
      <c r="N3259" s="36">
        <v>361</v>
      </c>
      <c r="O3259" s="37">
        <f>M3259*N3259</f>
        <v>18264.073</v>
      </c>
      <c r="P3259" s="37"/>
      <c r="Q3259" s="37">
        <f>M3259*P3259</f>
        <v>0</v>
      </c>
      <c r="R3259" s="37"/>
      <c r="S3259" s="37">
        <f>M3259*R3259</f>
        <v>0</v>
      </c>
      <c r="T3259" s="37">
        <v>21</v>
      </c>
      <c r="U3259" s="37">
        <f>O3259*T3259/100</f>
        <v>3835.4553299999998</v>
      </c>
      <c r="V3259" s="37">
        <f>U3259+O3259</f>
        <v>22099.528330000001</v>
      </c>
      <c r="W3259" s="37"/>
      <c r="X3259" s="37"/>
      <c r="Y3259" s="37">
        <v>1</v>
      </c>
    </row>
    <row r="3260" spans="6:25" s="38" customFormat="1" ht="12" outlineLevel="2" x14ac:dyDescent="0.3">
      <c r="F3260" s="39"/>
      <c r="G3260" s="40"/>
      <c r="H3260" s="191" t="s">
        <v>230</v>
      </c>
      <c r="I3260" s="203"/>
      <c r="J3260" s="203"/>
      <c r="K3260" s="203"/>
      <c r="L3260" s="203"/>
      <c r="M3260" s="203"/>
      <c r="N3260" s="203"/>
      <c r="O3260" s="203"/>
      <c r="P3260" s="42"/>
      <c r="Q3260" s="43"/>
      <c r="R3260" s="42"/>
      <c r="S3260" s="43"/>
      <c r="T3260" s="44"/>
      <c r="U3260" s="44"/>
      <c r="V3260" s="44"/>
      <c r="W3260" s="45"/>
    </row>
    <row r="3261" spans="6:25" s="38" customFormat="1" ht="6" customHeight="1" outlineLevel="2" x14ac:dyDescent="0.3">
      <c r="F3261" s="39"/>
      <c r="G3261" s="40"/>
      <c r="H3261" s="41"/>
      <c r="I3261" s="46"/>
      <c r="J3261" s="46"/>
      <c r="K3261" s="46"/>
      <c r="L3261" s="46"/>
      <c r="M3261" s="46"/>
      <c r="N3261" s="46"/>
      <c r="O3261" s="46"/>
      <c r="P3261" s="42"/>
      <c r="Q3261" s="43"/>
      <c r="R3261" s="42"/>
      <c r="S3261" s="43"/>
      <c r="T3261" s="44"/>
      <c r="U3261" s="44"/>
      <c r="V3261" s="44"/>
      <c r="W3261" s="45"/>
    </row>
    <row r="3262" spans="6:25" s="38" customFormat="1" ht="12" outlineLevel="2" x14ac:dyDescent="0.3">
      <c r="F3262" s="30">
        <v>500</v>
      </c>
      <c r="G3262" s="31" t="s">
        <v>0</v>
      </c>
      <c r="H3262" s="32" t="s">
        <v>141</v>
      </c>
      <c r="I3262" s="33" t="s">
        <v>1320</v>
      </c>
      <c r="J3262" s="31" t="s">
        <v>14</v>
      </c>
      <c r="K3262" s="34">
        <v>50.593000000000004</v>
      </c>
      <c r="L3262" s="35">
        <v>0</v>
      </c>
      <c r="M3262" s="34">
        <v>50.593000000000004</v>
      </c>
      <c r="N3262" s="36">
        <v>23.2</v>
      </c>
      <c r="O3262" s="37">
        <f>M3262*N3262</f>
        <v>1173.7576000000001</v>
      </c>
      <c r="P3262" s="37"/>
      <c r="Q3262" s="37">
        <f>M3262*P3262</f>
        <v>0</v>
      </c>
      <c r="R3262" s="37"/>
      <c r="S3262" s="37">
        <f>M3262*R3262</f>
        <v>0</v>
      </c>
      <c r="T3262" s="37">
        <v>21</v>
      </c>
      <c r="U3262" s="37">
        <f>O3262*T3262/100</f>
        <v>246.48909600000002</v>
      </c>
      <c r="V3262" s="37">
        <f>U3262+O3262</f>
        <v>1420.2466960000002</v>
      </c>
      <c r="W3262" s="37"/>
      <c r="X3262" s="37"/>
      <c r="Y3262" s="37">
        <v>1</v>
      </c>
    </row>
    <row r="3263" spans="6:25" s="38" customFormat="1" ht="12" outlineLevel="2" x14ac:dyDescent="0.3">
      <c r="F3263" s="39"/>
      <c r="G3263" s="40"/>
      <c r="H3263" s="191" t="s">
        <v>230</v>
      </c>
      <c r="I3263" s="203"/>
      <c r="J3263" s="203"/>
      <c r="K3263" s="203"/>
      <c r="L3263" s="203"/>
      <c r="M3263" s="203"/>
      <c r="N3263" s="203"/>
      <c r="O3263" s="203"/>
      <c r="P3263" s="42"/>
      <c r="Q3263" s="43"/>
      <c r="R3263" s="42"/>
      <c r="S3263" s="43"/>
      <c r="T3263" s="44"/>
      <c r="U3263" s="44"/>
      <c r="V3263" s="44"/>
      <c r="W3263" s="45"/>
    </row>
    <row r="3264" spans="6:25" s="38" customFormat="1" ht="6" customHeight="1" outlineLevel="2" x14ac:dyDescent="0.3">
      <c r="F3264" s="39"/>
      <c r="G3264" s="40"/>
      <c r="H3264" s="41"/>
      <c r="I3264" s="46"/>
      <c r="J3264" s="46"/>
      <c r="K3264" s="46"/>
      <c r="L3264" s="46"/>
      <c r="M3264" s="46"/>
      <c r="N3264" s="46"/>
      <c r="O3264" s="46"/>
      <c r="P3264" s="42"/>
      <c r="Q3264" s="43"/>
      <c r="R3264" s="42"/>
      <c r="S3264" s="43"/>
      <c r="T3264" s="44"/>
      <c r="U3264" s="44"/>
      <c r="V3264" s="44"/>
      <c r="W3264" s="45"/>
    </row>
    <row r="3265" spans="6:25" s="38" customFormat="1" ht="12" outlineLevel="2" x14ac:dyDescent="0.3">
      <c r="F3265" s="30">
        <v>501</v>
      </c>
      <c r="G3265" s="31" t="s">
        <v>0</v>
      </c>
      <c r="H3265" s="32" t="s">
        <v>143</v>
      </c>
      <c r="I3265" s="33" t="s">
        <v>1321</v>
      </c>
      <c r="J3265" s="31" t="s">
        <v>14</v>
      </c>
      <c r="K3265" s="34">
        <v>50.593000000000004</v>
      </c>
      <c r="L3265" s="35">
        <v>0</v>
      </c>
      <c r="M3265" s="34">
        <v>50.593000000000004</v>
      </c>
      <c r="N3265" s="36">
        <v>73.8</v>
      </c>
      <c r="O3265" s="37">
        <f>M3265*N3265</f>
        <v>3733.7634000000003</v>
      </c>
      <c r="P3265" s="37"/>
      <c r="Q3265" s="37">
        <f>M3265*P3265</f>
        <v>0</v>
      </c>
      <c r="R3265" s="37"/>
      <c r="S3265" s="37">
        <f>M3265*R3265</f>
        <v>0</v>
      </c>
      <c r="T3265" s="37">
        <v>21</v>
      </c>
      <c r="U3265" s="37">
        <f>O3265*T3265/100</f>
        <v>784.09031400000003</v>
      </c>
      <c r="V3265" s="37">
        <f>U3265+O3265</f>
        <v>4517.8537140000008</v>
      </c>
      <c r="W3265" s="37"/>
      <c r="X3265" s="37"/>
      <c r="Y3265" s="37">
        <v>1</v>
      </c>
    </row>
    <row r="3266" spans="6:25" s="38" customFormat="1" ht="12" outlineLevel="2" x14ac:dyDescent="0.3">
      <c r="F3266" s="39"/>
      <c r="G3266" s="40"/>
      <c r="H3266" s="191" t="s">
        <v>230</v>
      </c>
      <c r="I3266" s="203"/>
      <c r="J3266" s="203"/>
      <c r="K3266" s="203"/>
      <c r="L3266" s="203"/>
      <c r="M3266" s="203"/>
      <c r="N3266" s="203"/>
      <c r="O3266" s="203"/>
      <c r="P3266" s="42"/>
      <c r="Q3266" s="43"/>
      <c r="R3266" s="42"/>
      <c r="S3266" s="43"/>
      <c r="T3266" s="44"/>
      <c r="U3266" s="44"/>
      <c r="V3266" s="44"/>
      <c r="W3266" s="45"/>
    </row>
    <row r="3267" spans="6:25" s="38" customFormat="1" ht="6" customHeight="1" outlineLevel="2" x14ac:dyDescent="0.3">
      <c r="F3267" s="39"/>
      <c r="G3267" s="40"/>
      <c r="H3267" s="41"/>
      <c r="I3267" s="46"/>
      <c r="J3267" s="46"/>
      <c r="K3267" s="46"/>
      <c r="L3267" s="46"/>
      <c r="M3267" s="46"/>
      <c r="N3267" s="46"/>
      <c r="O3267" s="46"/>
      <c r="P3267" s="42"/>
      <c r="Q3267" s="43"/>
      <c r="R3267" s="42"/>
      <c r="S3267" s="43"/>
      <c r="T3267" s="44"/>
      <c r="U3267" s="44"/>
      <c r="V3267" s="44"/>
      <c r="W3267" s="45"/>
    </row>
    <row r="3268" spans="6:25" s="38" customFormat="1" ht="12" outlineLevel="2" x14ac:dyDescent="0.3">
      <c r="F3268" s="30">
        <v>502</v>
      </c>
      <c r="G3268" s="31" t="s">
        <v>0</v>
      </c>
      <c r="H3268" s="32" t="s">
        <v>144</v>
      </c>
      <c r="I3268" s="33" t="s">
        <v>1324</v>
      </c>
      <c r="J3268" s="31" t="s">
        <v>14</v>
      </c>
      <c r="K3268" s="34">
        <v>50.593000000000004</v>
      </c>
      <c r="L3268" s="35">
        <v>0</v>
      </c>
      <c r="M3268" s="34">
        <v>50.593000000000004</v>
      </c>
      <c r="N3268" s="36">
        <v>227</v>
      </c>
      <c r="O3268" s="37">
        <f>M3268*N3268</f>
        <v>11484.611000000001</v>
      </c>
      <c r="P3268" s="37"/>
      <c r="Q3268" s="37">
        <f>M3268*P3268</f>
        <v>0</v>
      </c>
      <c r="R3268" s="37"/>
      <c r="S3268" s="37">
        <f>M3268*R3268</f>
        <v>0</v>
      </c>
      <c r="T3268" s="37">
        <v>21</v>
      </c>
      <c r="U3268" s="37">
        <f>O3268*T3268/100</f>
        <v>2411.7683099999999</v>
      </c>
      <c r="V3268" s="37">
        <f>U3268+O3268</f>
        <v>13896.37931</v>
      </c>
      <c r="W3268" s="37"/>
      <c r="X3268" s="37"/>
      <c r="Y3268" s="37">
        <v>1</v>
      </c>
    </row>
    <row r="3269" spans="6:25" s="38" customFormat="1" ht="12" outlineLevel="2" x14ac:dyDescent="0.3">
      <c r="F3269" s="39"/>
      <c r="G3269" s="40"/>
      <c r="H3269" s="191" t="s">
        <v>230</v>
      </c>
      <c r="I3269" s="203"/>
      <c r="J3269" s="203"/>
      <c r="K3269" s="203"/>
      <c r="L3269" s="203"/>
      <c r="M3269" s="203"/>
      <c r="N3269" s="203"/>
      <c r="O3269" s="203"/>
      <c r="P3269" s="42"/>
      <c r="Q3269" s="43"/>
      <c r="R3269" s="42"/>
      <c r="S3269" s="43"/>
      <c r="T3269" s="44"/>
      <c r="U3269" s="44"/>
      <c r="V3269" s="44"/>
      <c r="W3269" s="45"/>
    </row>
    <row r="3270" spans="6:25" s="38" customFormat="1" ht="6" customHeight="1" outlineLevel="2" x14ac:dyDescent="0.3">
      <c r="F3270" s="39"/>
      <c r="G3270" s="40"/>
      <c r="H3270" s="41"/>
      <c r="I3270" s="46"/>
      <c r="J3270" s="46"/>
      <c r="K3270" s="46"/>
      <c r="L3270" s="46"/>
      <c r="M3270" s="46"/>
      <c r="N3270" s="46"/>
      <c r="O3270" s="46"/>
      <c r="P3270" s="42"/>
      <c r="Q3270" s="43"/>
      <c r="R3270" s="42"/>
      <c r="S3270" s="43"/>
      <c r="T3270" s="44"/>
      <c r="U3270" s="44"/>
      <c r="V3270" s="44"/>
      <c r="W3270" s="45"/>
    </row>
    <row r="3271" spans="6:25" s="38" customFormat="1" ht="12" outlineLevel="2" x14ac:dyDescent="0.3">
      <c r="F3271" s="30">
        <v>503</v>
      </c>
      <c r="G3271" s="31" t="s">
        <v>0</v>
      </c>
      <c r="H3271" s="32" t="s">
        <v>145</v>
      </c>
      <c r="I3271" s="33" t="s">
        <v>945</v>
      </c>
      <c r="J3271" s="31" t="s">
        <v>14</v>
      </c>
      <c r="K3271" s="34">
        <v>50.593000000000004</v>
      </c>
      <c r="L3271" s="35">
        <v>0</v>
      </c>
      <c r="M3271" s="34">
        <v>50.593000000000004</v>
      </c>
      <c r="N3271" s="36">
        <v>14.9</v>
      </c>
      <c r="O3271" s="37">
        <f>M3271*N3271</f>
        <v>753.83570000000009</v>
      </c>
      <c r="P3271" s="37"/>
      <c r="Q3271" s="37">
        <f>M3271*P3271</f>
        <v>0</v>
      </c>
      <c r="R3271" s="37"/>
      <c r="S3271" s="37">
        <f>M3271*R3271</f>
        <v>0</v>
      </c>
      <c r="T3271" s="37">
        <v>21</v>
      </c>
      <c r="U3271" s="37">
        <f>O3271*T3271/100</f>
        <v>158.305497</v>
      </c>
      <c r="V3271" s="37">
        <f>U3271+O3271</f>
        <v>912.14119700000015</v>
      </c>
      <c r="W3271" s="37"/>
      <c r="X3271" s="37"/>
      <c r="Y3271" s="37">
        <v>1</v>
      </c>
    </row>
    <row r="3272" spans="6:25" s="38" customFormat="1" ht="12" outlineLevel="2" x14ac:dyDescent="0.3">
      <c r="F3272" s="39"/>
      <c r="G3272" s="40"/>
      <c r="H3272" s="191" t="s">
        <v>230</v>
      </c>
      <c r="I3272" s="203"/>
      <c r="J3272" s="203"/>
      <c r="K3272" s="203"/>
      <c r="L3272" s="203"/>
      <c r="M3272" s="203"/>
      <c r="N3272" s="203"/>
      <c r="O3272" s="203"/>
      <c r="P3272" s="42"/>
      <c r="Q3272" s="43"/>
      <c r="R3272" s="42"/>
      <c r="S3272" s="43"/>
      <c r="T3272" s="44"/>
      <c r="U3272" s="44"/>
      <c r="V3272" s="44"/>
      <c r="W3272" s="45"/>
    </row>
    <row r="3273" spans="6:25" s="38" customFormat="1" ht="6" customHeight="1" outlineLevel="2" x14ac:dyDescent="0.3">
      <c r="F3273" s="39"/>
      <c r="G3273" s="40"/>
      <c r="H3273" s="41"/>
      <c r="I3273" s="46"/>
      <c r="J3273" s="46"/>
      <c r="K3273" s="46"/>
      <c r="L3273" s="46"/>
      <c r="M3273" s="46"/>
      <c r="N3273" s="46"/>
      <c r="O3273" s="46"/>
      <c r="P3273" s="42"/>
      <c r="Q3273" s="43"/>
      <c r="R3273" s="42"/>
      <c r="S3273" s="43"/>
      <c r="T3273" s="44"/>
      <c r="U3273" s="44"/>
      <c r="V3273" s="44"/>
      <c r="W3273" s="45"/>
    </row>
    <row r="3274" spans="6:25" s="38" customFormat="1" ht="12" outlineLevel="2" x14ac:dyDescent="0.3">
      <c r="F3274" s="30">
        <v>504</v>
      </c>
      <c r="G3274" s="31" t="s">
        <v>0</v>
      </c>
      <c r="H3274" s="32" t="s">
        <v>146</v>
      </c>
      <c r="I3274" s="33" t="s">
        <v>1310</v>
      </c>
      <c r="J3274" s="31" t="s">
        <v>6</v>
      </c>
      <c r="K3274" s="34">
        <v>91.066999999999993</v>
      </c>
      <c r="L3274" s="35">
        <v>0</v>
      </c>
      <c r="M3274" s="34">
        <v>91.066999999999993</v>
      </c>
      <c r="N3274" s="36">
        <v>240</v>
      </c>
      <c r="O3274" s="37">
        <f>M3274*N3274</f>
        <v>21856.079999999998</v>
      </c>
      <c r="P3274" s="37"/>
      <c r="Q3274" s="37">
        <f>M3274*P3274</f>
        <v>0</v>
      </c>
      <c r="R3274" s="37"/>
      <c r="S3274" s="37">
        <f>M3274*R3274</f>
        <v>0</v>
      </c>
      <c r="T3274" s="37">
        <v>21</v>
      </c>
      <c r="U3274" s="37">
        <f>O3274*T3274/100</f>
        <v>4589.7767999999996</v>
      </c>
      <c r="V3274" s="37">
        <f>U3274+O3274</f>
        <v>26445.856799999998</v>
      </c>
      <c r="W3274" s="37"/>
      <c r="X3274" s="37"/>
      <c r="Y3274" s="37">
        <v>1</v>
      </c>
    </row>
    <row r="3275" spans="6:25" s="38" customFormat="1" ht="12" outlineLevel="2" x14ac:dyDescent="0.3">
      <c r="F3275" s="39"/>
      <c r="G3275" s="40"/>
      <c r="H3275" s="191" t="s">
        <v>230</v>
      </c>
      <c r="I3275" s="203"/>
      <c r="J3275" s="203"/>
      <c r="K3275" s="203"/>
      <c r="L3275" s="203"/>
      <c r="M3275" s="203"/>
      <c r="N3275" s="203"/>
      <c r="O3275" s="203"/>
      <c r="P3275" s="42"/>
      <c r="Q3275" s="43"/>
      <c r="R3275" s="42"/>
      <c r="S3275" s="43"/>
      <c r="T3275" s="44"/>
      <c r="U3275" s="44"/>
      <c r="V3275" s="44"/>
      <c r="W3275" s="45"/>
    </row>
    <row r="3276" spans="6:25" s="38" customFormat="1" ht="6" customHeight="1" outlineLevel="2" x14ac:dyDescent="0.3">
      <c r="F3276" s="39"/>
      <c r="G3276" s="40"/>
      <c r="H3276" s="41"/>
      <c r="I3276" s="46"/>
      <c r="J3276" s="46"/>
      <c r="K3276" s="46"/>
      <c r="L3276" s="46"/>
      <c r="M3276" s="46"/>
      <c r="N3276" s="46"/>
      <c r="O3276" s="46"/>
      <c r="P3276" s="42"/>
      <c r="Q3276" s="43"/>
      <c r="R3276" s="42"/>
      <c r="S3276" s="43"/>
      <c r="T3276" s="44"/>
      <c r="U3276" s="44"/>
      <c r="V3276" s="44"/>
      <c r="W3276" s="45"/>
    </row>
    <row r="3277" spans="6:25" s="38" customFormat="1" ht="12" outlineLevel="2" x14ac:dyDescent="0.3">
      <c r="F3277" s="30">
        <v>505</v>
      </c>
      <c r="G3277" s="31" t="s">
        <v>0</v>
      </c>
      <c r="H3277" s="32" t="s">
        <v>148</v>
      </c>
      <c r="I3277" s="33" t="s">
        <v>1312</v>
      </c>
      <c r="J3277" s="31" t="s">
        <v>14</v>
      </c>
      <c r="K3277" s="34">
        <v>17.417000000000002</v>
      </c>
      <c r="L3277" s="35">
        <v>0</v>
      </c>
      <c r="M3277" s="34">
        <v>17.417000000000002</v>
      </c>
      <c r="N3277" s="36">
        <v>181</v>
      </c>
      <c r="O3277" s="37">
        <f>M3277*N3277</f>
        <v>3152.4770000000003</v>
      </c>
      <c r="P3277" s="37"/>
      <c r="Q3277" s="37">
        <f>M3277*P3277</f>
        <v>0</v>
      </c>
      <c r="R3277" s="37"/>
      <c r="S3277" s="37">
        <f>M3277*R3277</f>
        <v>0</v>
      </c>
      <c r="T3277" s="37">
        <v>21</v>
      </c>
      <c r="U3277" s="37">
        <f>O3277*T3277/100</f>
        <v>662.02017000000012</v>
      </c>
      <c r="V3277" s="37">
        <f>U3277+O3277</f>
        <v>3814.4971700000006</v>
      </c>
      <c r="W3277" s="37"/>
      <c r="X3277" s="37"/>
      <c r="Y3277" s="37">
        <v>1</v>
      </c>
    </row>
    <row r="3278" spans="6:25" s="38" customFormat="1" ht="12" outlineLevel="2" x14ac:dyDescent="0.3">
      <c r="F3278" s="39"/>
      <c r="G3278" s="40"/>
      <c r="H3278" s="191" t="s">
        <v>230</v>
      </c>
      <c r="I3278" s="203"/>
      <c r="J3278" s="203"/>
      <c r="K3278" s="203"/>
      <c r="L3278" s="203"/>
      <c r="M3278" s="203"/>
      <c r="N3278" s="203"/>
      <c r="O3278" s="203"/>
      <c r="P3278" s="42"/>
      <c r="Q3278" s="43"/>
      <c r="R3278" s="42"/>
      <c r="S3278" s="43"/>
      <c r="T3278" s="44"/>
      <c r="U3278" s="44"/>
      <c r="V3278" s="44"/>
      <c r="W3278" s="45"/>
    </row>
    <row r="3279" spans="6:25" s="38" customFormat="1" ht="6" customHeight="1" outlineLevel="2" x14ac:dyDescent="0.3">
      <c r="F3279" s="39"/>
      <c r="G3279" s="40"/>
      <c r="H3279" s="41"/>
      <c r="I3279" s="46"/>
      <c r="J3279" s="46"/>
      <c r="K3279" s="46"/>
      <c r="L3279" s="46"/>
      <c r="M3279" s="46"/>
      <c r="N3279" s="46"/>
      <c r="O3279" s="46"/>
      <c r="P3279" s="42"/>
      <c r="Q3279" s="43"/>
      <c r="R3279" s="42"/>
      <c r="S3279" s="43"/>
      <c r="T3279" s="44"/>
      <c r="U3279" s="44"/>
      <c r="V3279" s="44"/>
      <c r="W3279" s="45"/>
    </row>
    <row r="3280" spans="6:25" s="38" customFormat="1" ht="12" outlineLevel="2" x14ac:dyDescent="0.3">
      <c r="F3280" s="30">
        <v>506</v>
      </c>
      <c r="G3280" s="31" t="s">
        <v>0</v>
      </c>
      <c r="H3280" s="32" t="s">
        <v>103</v>
      </c>
      <c r="I3280" s="33" t="s">
        <v>1014</v>
      </c>
      <c r="J3280" s="31" t="s">
        <v>6</v>
      </c>
      <c r="K3280" s="34">
        <v>31.350999999999999</v>
      </c>
      <c r="L3280" s="35">
        <v>0</v>
      </c>
      <c r="M3280" s="34">
        <v>31.350999999999999</v>
      </c>
      <c r="N3280" s="36">
        <v>276</v>
      </c>
      <c r="O3280" s="37">
        <f>M3280*N3280</f>
        <v>8652.8760000000002</v>
      </c>
      <c r="P3280" s="37"/>
      <c r="Q3280" s="37">
        <f>M3280*P3280</f>
        <v>0</v>
      </c>
      <c r="R3280" s="37"/>
      <c r="S3280" s="37">
        <f>M3280*R3280</f>
        <v>0</v>
      </c>
      <c r="T3280" s="37">
        <v>21</v>
      </c>
      <c r="U3280" s="37">
        <f>O3280*T3280/100</f>
        <v>1817.1039600000001</v>
      </c>
      <c r="V3280" s="37">
        <f>U3280+O3280</f>
        <v>10469.979960000001</v>
      </c>
      <c r="W3280" s="37"/>
      <c r="X3280" s="37"/>
      <c r="Y3280" s="37">
        <v>1</v>
      </c>
    </row>
    <row r="3281" spans="6:25" s="38" customFormat="1" ht="12" outlineLevel="2" x14ac:dyDescent="0.3">
      <c r="F3281" s="39"/>
      <c r="G3281" s="40"/>
      <c r="H3281" s="191" t="s">
        <v>230</v>
      </c>
      <c r="I3281" s="203"/>
      <c r="J3281" s="203"/>
      <c r="K3281" s="203"/>
      <c r="L3281" s="203"/>
      <c r="M3281" s="203"/>
      <c r="N3281" s="203"/>
      <c r="O3281" s="203"/>
      <c r="P3281" s="42"/>
      <c r="Q3281" s="43"/>
      <c r="R3281" s="42"/>
      <c r="S3281" s="43"/>
      <c r="T3281" s="44"/>
      <c r="U3281" s="44"/>
      <c r="V3281" s="44"/>
      <c r="W3281" s="45"/>
    </row>
    <row r="3282" spans="6:25" s="38" customFormat="1" ht="6" customHeight="1" outlineLevel="2" x14ac:dyDescent="0.3">
      <c r="F3282" s="39"/>
      <c r="G3282" s="40"/>
      <c r="H3282" s="41"/>
      <c r="I3282" s="46"/>
      <c r="J3282" s="46"/>
      <c r="K3282" s="46"/>
      <c r="L3282" s="46"/>
      <c r="M3282" s="46"/>
      <c r="N3282" s="46"/>
      <c r="O3282" s="46"/>
      <c r="P3282" s="42"/>
      <c r="Q3282" s="43"/>
      <c r="R3282" s="42"/>
      <c r="S3282" s="43"/>
      <c r="T3282" s="44"/>
      <c r="U3282" s="44"/>
      <c r="V3282" s="44"/>
      <c r="W3282" s="45"/>
    </row>
    <row r="3283" spans="6:25" s="3" customFormat="1" ht="12.75" customHeight="1" outlineLevel="2" x14ac:dyDescent="0.25">
      <c r="F3283" s="9"/>
      <c r="G3283" s="10"/>
      <c r="H3283" s="10"/>
      <c r="I3283" s="11"/>
      <c r="J3283" s="10"/>
      <c r="K3283" s="12"/>
      <c r="L3283" s="13"/>
      <c r="M3283" s="12"/>
      <c r="N3283" s="13"/>
      <c r="O3283" s="14"/>
      <c r="P3283" s="15"/>
      <c r="Q3283" s="13"/>
      <c r="R3283" s="13"/>
      <c r="S3283" s="13"/>
      <c r="T3283" s="16" t="s">
        <v>3</v>
      </c>
      <c r="U3283" s="13"/>
      <c r="V3283" s="13"/>
      <c r="W3283" s="13"/>
    </row>
    <row r="3284" spans="6:25" s="69" customFormat="1" ht="16.5" customHeight="1" outlineLevel="1" x14ac:dyDescent="0.3">
      <c r="F3284" s="70"/>
      <c r="G3284" s="71"/>
      <c r="H3284" s="72"/>
      <c r="I3284" s="72" t="s">
        <v>568</v>
      </c>
      <c r="J3284" s="71"/>
      <c r="K3284" s="73"/>
      <c r="L3284" s="74"/>
      <c r="M3284" s="73"/>
      <c r="N3284" s="74"/>
      <c r="O3284" s="75">
        <f>SUBTOTAL(9,O3285:O3300)</f>
        <v>23855.841999999997</v>
      </c>
      <c r="P3284" s="76"/>
      <c r="Q3284" s="75">
        <f>SUBTOTAL(9,Q3285:Q3300)</f>
        <v>0</v>
      </c>
      <c r="R3284" s="74"/>
      <c r="S3284" s="75">
        <f>SUBTOTAL(9,S3285:S3300)</f>
        <v>0</v>
      </c>
      <c r="T3284" s="77"/>
      <c r="U3284" s="75">
        <f>SUBTOTAL(9,U3285:U3300)</f>
        <v>5009.7268199999999</v>
      </c>
      <c r="V3284" s="75">
        <f>SUBTOTAL(9,V3285:V3300)</f>
        <v>28865.56882</v>
      </c>
      <c r="W3284" s="78"/>
      <c r="Y3284" s="75">
        <f>SUBTOTAL(9,Y3285:Y3300)</f>
        <v>5</v>
      </c>
    </row>
    <row r="3285" spans="6:25" s="38" customFormat="1" ht="12" outlineLevel="2" x14ac:dyDescent="0.3">
      <c r="F3285" s="30">
        <v>507</v>
      </c>
      <c r="G3285" s="31" t="s">
        <v>0</v>
      </c>
      <c r="H3285" s="32" t="s">
        <v>159</v>
      </c>
      <c r="I3285" s="33" t="s">
        <v>1279</v>
      </c>
      <c r="J3285" s="31" t="s">
        <v>14</v>
      </c>
      <c r="K3285" s="34">
        <v>33.176000000000002</v>
      </c>
      <c r="L3285" s="35">
        <v>0</v>
      </c>
      <c r="M3285" s="34">
        <v>33.176000000000002</v>
      </c>
      <c r="N3285" s="36">
        <v>652</v>
      </c>
      <c r="O3285" s="37">
        <f>M3285*N3285</f>
        <v>21630.752</v>
      </c>
      <c r="P3285" s="37"/>
      <c r="Q3285" s="37">
        <f>M3285*P3285</f>
        <v>0</v>
      </c>
      <c r="R3285" s="37"/>
      <c r="S3285" s="37">
        <f>M3285*R3285</f>
        <v>0</v>
      </c>
      <c r="T3285" s="37">
        <v>21</v>
      </c>
      <c r="U3285" s="37">
        <f>O3285*T3285/100</f>
        <v>4542.4579199999998</v>
      </c>
      <c r="V3285" s="37">
        <f>U3285+O3285</f>
        <v>26173.209920000001</v>
      </c>
      <c r="W3285" s="37"/>
      <c r="X3285" s="37"/>
      <c r="Y3285" s="37">
        <v>1</v>
      </c>
    </row>
    <row r="3286" spans="6:25" s="38" customFormat="1" ht="12" outlineLevel="2" x14ac:dyDescent="0.3">
      <c r="F3286" s="39"/>
      <c r="G3286" s="40"/>
      <c r="H3286" s="191" t="s">
        <v>230</v>
      </c>
      <c r="I3286" s="203"/>
      <c r="J3286" s="203"/>
      <c r="K3286" s="203"/>
      <c r="L3286" s="203"/>
      <c r="M3286" s="203"/>
      <c r="N3286" s="203"/>
      <c r="O3286" s="203"/>
      <c r="P3286" s="42"/>
      <c r="Q3286" s="43"/>
      <c r="R3286" s="42"/>
      <c r="S3286" s="43"/>
      <c r="T3286" s="44"/>
      <c r="U3286" s="44"/>
      <c r="V3286" s="44"/>
      <c r="W3286" s="45"/>
    </row>
    <row r="3287" spans="6:25" s="38" customFormat="1" ht="6" customHeight="1" outlineLevel="2" x14ac:dyDescent="0.3">
      <c r="F3287" s="39"/>
      <c r="G3287" s="40"/>
      <c r="H3287" s="41"/>
      <c r="I3287" s="46"/>
      <c r="J3287" s="46"/>
      <c r="K3287" s="46"/>
      <c r="L3287" s="46"/>
      <c r="M3287" s="46"/>
      <c r="N3287" s="46"/>
      <c r="O3287" s="46"/>
      <c r="P3287" s="42"/>
      <c r="Q3287" s="43"/>
      <c r="R3287" s="42"/>
      <c r="S3287" s="43"/>
      <c r="T3287" s="44"/>
      <c r="U3287" s="44"/>
      <c r="V3287" s="44"/>
      <c r="W3287" s="45"/>
    </row>
    <row r="3288" spans="6:25" s="38" customFormat="1" ht="12" outlineLevel="2" x14ac:dyDescent="0.3">
      <c r="F3288" s="30">
        <v>508</v>
      </c>
      <c r="G3288" s="31" t="s">
        <v>0</v>
      </c>
      <c r="H3288" s="32" t="s">
        <v>160</v>
      </c>
      <c r="I3288" s="33" t="s">
        <v>1235</v>
      </c>
      <c r="J3288" s="31" t="s">
        <v>21</v>
      </c>
      <c r="K3288" s="34">
        <v>5</v>
      </c>
      <c r="L3288" s="35">
        <v>0</v>
      </c>
      <c r="M3288" s="34">
        <v>5</v>
      </c>
      <c r="N3288" s="36">
        <v>221</v>
      </c>
      <c r="O3288" s="37">
        <f>M3288*N3288</f>
        <v>1105</v>
      </c>
      <c r="P3288" s="37"/>
      <c r="Q3288" s="37">
        <f>M3288*P3288</f>
        <v>0</v>
      </c>
      <c r="R3288" s="37"/>
      <c r="S3288" s="37">
        <f>M3288*R3288</f>
        <v>0</v>
      </c>
      <c r="T3288" s="37">
        <v>21</v>
      </c>
      <c r="U3288" s="37">
        <f>O3288*T3288/100</f>
        <v>232.05</v>
      </c>
      <c r="V3288" s="37">
        <f>U3288+O3288</f>
        <v>1337.05</v>
      </c>
      <c r="W3288" s="37"/>
      <c r="X3288" s="37"/>
      <c r="Y3288" s="37">
        <v>1</v>
      </c>
    </row>
    <row r="3289" spans="6:25" s="38" customFormat="1" ht="12" outlineLevel="2" x14ac:dyDescent="0.3">
      <c r="F3289" s="39"/>
      <c r="G3289" s="40"/>
      <c r="H3289" s="191" t="s">
        <v>230</v>
      </c>
      <c r="I3289" s="203"/>
      <c r="J3289" s="203"/>
      <c r="K3289" s="203"/>
      <c r="L3289" s="203"/>
      <c r="M3289" s="203"/>
      <c r="N3289" s="203"/>
      <c r="O3289" s="203"/>
      <c r="P3289" s="42"/>
      <c r="Q3289" s="43"/>
      <c r="R3289" s="42"/>
      <c r="S3289" s="43"/>
      <c r="T3289" s="44"/>
      <c r="U3289" s="44"/>
      <c r="V3289" s="44"/>
      <c r="W3289" s="45"/>
    </row>
    <row r="3290" spans="6:25" s="38" customFormat="1" ht="6" customHeight="1" outlineLevel="2" x14ac:dyDescent="0.3">
      <c r="F3290" s="39"/>
      <c r="G3290" s="40"/>
      <c r="H3290" s="41"/>
      <c r="I3290" s="46"/>
      <c r="J3290" s="46"/>
      <c r="K3290" s="46"/>
      <c r="L3290" s="46"/>
      <c r="M3290" s="46"/>
      <c r="N3290" s="46"/>
      <c r="O3290" s="46"/>
      <c r="P3290" s="42"/>
      <c r="Q3290" s="43"/>
      <c r="R3290" s="42"/>
      <c r="S3290" s="43"/>
      <c r="T3290" s="44"/>
      <c r="U3290" s="44"/>
      <c r="V3290" s="44"/>
      <c r="W3290" s="45"/>
    </row>
    <row r="3291" spans="6:25" s="38" customFormat="1" ht="12" outlineLevel="2" x14ac:dyDescent="0.3">
      <c r="F3291" s="30">
        <v>509</v>
      </c>
      <c r="G3291" s="31" t="s">
        <v>0</v>
      </c>
      <c r="H3291" s="32" t="s">
        <v>165</v>
      </c>
      <c r="I3291" s="33" t="s">
        <v>819</v>
      </c>
      <c r="J3291" s="31" t="s">
        <v>21</v>
      </c>
      <c r="K3291" s="34">
        <v>2.02</v>
      </c>
      <c r="L3291" s="35">
        <v>0</v>
      </c>
      <c r="M3291" s="34">
        <v>2.02</v>
      </c>
      <c r="N3291" s="36">
        <v>206</v>
      </c>
      <c r="O3291" s="37">
        <f>M3291*N3291</f>
        <v>416.12</v>
      </c>
      <c r="P3291" s="37"/>
      <c r="Q3291" s="37">
        <f>M3291*P3291</f>
        <v>0</v>
      </c>
      <c r="R3291" s="37"/>
      <c r="S3291" s="37">
        <f>M3291*R3291</f>
        <v>0</v>
      </c>
      <c r="T3291" s="37">
        <v>21</v>
      </c>
      <c r="U3291" s="37">
        <f>O3291*T3291/100</f>
        <v>87.385199999999998</v>
      </c>
      <c r="V3291" s="37">
        <f>U3291+O3291</f>
        <v>503.5052</v>
      </c>
      <c r="W3291" s="37"/>
      <c r="X3291" s="37"/>
      <c r="Y3291" s="37">
        <v>1</v>
      </c>
    </row>
    <row r="3292" spans="6:25" s="38" customFormat="1" ht="12" outlineLevel="2" x14ac:dyDescent="0.3">
      <c r="F3292" s="39"/>
      <c r="G3292" s="40"/>
      <c r="H3292" s="191" t="s">
        <v>230</v>
      </c>
      <c r="I3292" s="203"/>
      <c r="J3292" s="203"/>
      <c r="K3292" s="203"/>
      <c r="L3292" s="203"/>
      <c r="M3292" s="203"/>
      <c r="N3292" s="203"/>
      <c r="O3292" s="203"/>
      <c r="P3292" s="42"/>
      <c r="Q3292" s="43"/>
      <c r="R3292" s="42"/>
      <c r="S3292" s="43"/>
      <c r="T3292" s="44"/>
      <c r="U3292" s="44"/>
      <c r="V3292" s="44"/>
      <c r="W3292" s="45"/>
    </row>
    <row r="3293" spans="6:25" s="38" customFormat="1" ht="6" customHeight="1" outlineLevel="2" x14ac:dyDescent="0.3">
      <c r="F3293" s="39"/>
      <c r="G3293" s="40"/>
      <c r="H3293" s="41"/>
      <c r="I3293" s="46"/>
      <c r="J3293" s="46"/>
      <c r="K3293" s="46"/>
      <c r="L3293" s="46"/>
      <c r="M3293" s="46"/>
      <c r="N3293" s="46"/>
      <c r="O3293" s="46"/>
      <c r="P3293" s="42"/>
      <c r="Q3293" s="43"/>
      <c r="R3293" s="42"/>
      <c r="S3293" s="43"/>
      <c r="T3293" s="44"/>
      <c r="U3293" s="44"/>
      <c r="V3293" s="44"/>
      <c r="W3293" s="45"/>
    </row>
    <row r="3294" spans="6:25" s="38" customFormat="1" ht="12" outlineLevel="2" x14ac:dyDescent="0.3">
      <c r="F3294" s="30">
        <v>510</v>
      </c>
      <c r="G3294" s="31" t="s">
        <v>0</v>
      </c>
      <c r="H3294" s="32" t="s">
        <v>166</v>
      </c>
      <c r="I3294" s="33" t="s">
        <v>820</v>
      </c>
      <c r="J3294" s="31" t="s">
        <v>21</v>
      </c>
      <c r="K3294" s="34">
        <v>2.02</v>
      </c>
      <c r="L3294" s="35">
        <v>0</v>
      </c>
      <c r="M3294" s="34">
        <v>2.02</v>
      </c>
      <c r="N3294" s="36">
        <v>222</v>
      </c>
      <c r="O3294" s="37">
        <f>M3294*N3294</f>
        <v>448.44</v>
      </c>
      <c r="P3294" s="37"/>
      <c r="Q3294" s="37">
        <f>M3294*P3294</f>
        <v>0</v>
      </c>
      <c r="R3294" s="37"/>
      <c r="S3294" s="37">
        <f>M3294*R3294</f>
        <v>0</v>
      </c>
      <c r="T3294" s="37">
        <v>21</v>
      </c>
      <c r="U3294" s="37">
        <f>O3294*T3294/100</f>
        <v>94.172399999999996</v>
      </c>
      <c r="V3294" s="37">
        <f>U3294+O3294</f>
        <v>542.61239999999998</v>
      </c>
      <c r="W3294" s="37"/>
      <c r="X3294" s="37"/>
      <c r="Y3294" s="37">
        <v>1</v>
      </c>
    </row>
    <row r="3295" spans="6:25" s="38" customFormat="1" ht="12" outlineLevel="2" x14ac:dyDescent="0.3">
      <c r="F3295" s="39"/>
      <c r="G3295" s="40"/>
      <c r="H3295" s="191" t="s">
        <v>230</v>
      </c>
      <c r="I3295" s="203"/>
      <c r="J3295" s="203"/>
      <c r="K3295" s="203"/>
      <c r="L3295" s="203"/>
      <c r="M3295" s="203"/>
      <c r="N3295" s="203"/>
      <c r="O3295" s="203"/>
      <c r="P3295" s="42"/>
      <c r="Q3295" s="43"/>
      <c r="R3295" s="42"/>
      <c r="S3295" s="43"/>
      <c r="T3295" s="44"/>
      <c r="U3295" s="44"/>
      <c r="V3295" s="44"/>
      <c r="W3295" s="45"/>
    </row>
    <row r="3296" spans="6:25" s="38" customFormat="1" ht="6" customHeight="1" outlineLevel="2" x14ac:dyDescent="0.3">
      <c r="F3296" s="39"/>
      <c r="G3296" s="40"/>
      <c r="H3296" s="41"/>
      <c r="I3296" s="46"/>
      <c r="J3296" s="46"/>
      <c r="K3296" s="46"/>
      <c r="L3296" s="46"/>
      <c r="M3296" s="46"/>
      <c r="N3296" s="46"/>
      <c r="O3296" s="46"/>
      <c r="P3296" s="42"/>
      <c r="Q3296" s="43"/>
      <c r="R3296" s="42"/>
      <c r="S3296" s="43"/>
      <c r="T3296" s="44"/>
      <c r="U3296" s="44"/>
      <c r="V3296" s="44"/>
      <c r="W3296" s="45"/>
    </row>
    <row r="3297" spans="6:25" s="38" customFormat="1" ht="12" outlineLevel="2" x14ac:dyDescent="0.3">
      <c r="F3297" s="30">
        <v>511</v>
      </c>
      <c r="G3297" s="31" t="s">
        <v>0</v>
      </c>
      <c r="H3297" s="32" t="s">
        <v>112</v>
      </c>
      <c r="I3297" s="33" t="s">
        <v>821</v>
      </c>
      <c r="J3297" s="31" t="s">
        <v>21</v>
      </c>
      <c r="K3297" s="34">
        <v>1.01</v>
      </c>
      <c r="L3297" s="35">
        <v>0</v>
      </c>
      <c r="M3297" s="34">
        <v>1.01</v>
      </c>
      <c r="N3297" s="36">
        <v>253</v>
      </c>
      <c r="O3297" s="37">
        <f>M3297*N3297</f>
        <v>255.53</v>
      </c>
      <c r="P3297" s="37"/>
      <c r="Q3297" s="37">
        <f>M3297*P3297</f>
        <v>0</v>
      </c>
      <c r="R3297" s="37"/>
      <c r="S3297" s="37">
        <f>M3297*R3297</f>
        <v>0</v>
      </c>
      <c r="T3297" s="37">
        <v>21</v>
      </c>
      <c r="U3297" s="37">
        <f>O3297*T3297/100</f>
        <v>53.661300000000004</v>
      </c>
      <c r="V3297" s="37">
        <f>U3297+O3297</f>
        <v>309.19130000000001</v>
      </c>
      <c r="W3297" s="37"/>
      <c r="X3297" s="37"/>
      <c r="Y3297" s="37">
        <v>1</v>
      </c>
    </row>
    <row r="3298" spans="6:25" s="38" customFormat="1" ht="12" outlineLevel="2" x14ac:dyDescent="0.3">
      <c r="F3298" s="39"/>
      <c r="G3298" s="40"/>
      <c r="H3298" s="191" t="s">
        <v>230</v>
      </c>
      <c r="I3298" s="203"/>
      <c r="J3298" s="203"/>
      <c r="K3298" s="203"/>
      <c r="L3298" s="203"/>
      <c r="M3298" s="203"/>
      <c r="N3298" s="203"/>
      <c r="O3298" s="203"/>
      <c r="P3298" s="42"/>
      <c r="Q3298" s="43"/>
      <c r="R3298" s="42"/>
      <c r="S3298" s="43"/>
      <c r="T3298" s="44"/>
      <c r="U3298" s="44"/>
      <c r="V3298" s="44"/>
      <c r="W3298" s="45"/>
    </row>
    <row r="3299" spans="6:25" s="38" customFormat="1" ht="6" customHeight="1" outlineLevel="2" x14ac:dyDescent="0.3">
      <c r="F3299" s="39"/>
      <c r="G3299" s="40"/>
      <c r="H3299" s="41"/>
      <c r="I3299" s="46"/>
      <c r="J3299" s="46"/>
      <c r="K3299" s="46"/>
      <c r="L3299" s="46"/>
      <c r="M3299" s="46"/>
      <c r="N3299" s="46"/>
      <c r="O3299" s="46"/>
      <c r="P3299" s="42"/>
      <c r="Q3299" s="43"/>
      <c r="R3299" s="42"/>
      <c r="S3299" s="43"/>
      <c r="T3299" s="44"/>
      <c r="U3299" s="44"/>
      <c r="V3299" s="44"/>
      <c r="W3299" s="45"/>
    </row>
    <row r="3300" spans="6:25" s="3" customFormat="1" ht="12.75" customHeight="1" outlineLevel="2" x14ac:dyDescent="0.25">
      <c r="F3300" s="9"/>
      <c r="G3300" s="10"/>
      <c r="H3300" s="10"/>
      <c r="I3300" s="11"/>
      <c r="J3300" s="10"/>
      <c r="K3300" s="12"/>
      <c r="L3300" s="13"/>
      <c r="M3300" s="12"/>
      <c r="N3300" s="13"/>
      <c r="O3300" s="14"/>
      <c r="P3300" s="15"/>
      <c r="Q3300" s="13"/>
      <c r="R3300" s="13"/>
      <c r="S3300" s="13"/>
      <c r="T3300" s="16" t="s">
        <v>3</v>
      </c>
      <c r="U3300" s="13"/>
      <c r="V3300" s="13"/>
      <c r="W3300" s="13"/>
    </row>
    <row r="3301" spans="6:25" s="69" customFormat="1" ht="16.5" customHeight="1" outlineLevel="1" x14ac:dyDescent="0.3">
      <c r="F3301" s="70"/>
      <c r="G3301" s="71"/>
      <c r="H3301" s="72"/>
      <c r="I3301" s="72" t="s">
        <v>489</v>
      </c>
      <c r="J3301" s="71"/>
      <c r="K3301" s="73"/>
      <c r="L3301" s="74"/>
      <c r="M3301" s="73"/>
      <c r="N3301" s="74"/>
      <c r="O3301" s="75">
        <f>SUBTOTAL(9,O3302:O3344)</f>
        <v>204483.10200000001</v>
      </c>
      <c r="P3301" s="76"/>
      <c r="Q3301" s="75">
        <f>SUBTOTAL(9,Q3302:Q3344)</f>
        <v>0</v>
      </c>
      <c r="R3301" s="74"/>
      <c r="S3301" s="75">
        <f>SUBTOTAL(9,S3302:S3344)</f>
        <v>0</v>
      </c>
      <c r="T3301" s="77"/>
      <c r="U3301" s="75">
        <f>SUBTOTAL(9,U3302:U3344)</f>
        <v>42941.451419999998</v>
      </c>
      <c r="V3301" s="75">
        <f>SUBTOTAL(9,V3302:V3344)</f>
        <v>247424.55341999995</v>
      </c>
      <c r="W3301" s="78"/>
      <c r="Y3301" s="75">
        <f>SUBTOTAL(9,Y3302:Y3344)</f>
        <v>14</v>
      </c>
    </row>
    <row r="3302" spans="6:25" s="38" customFormat="1" ht="12" outlineLevel="2" x14ac:dyDescent="0.3">
      <c r="F3302" s="30">
        <v>512</v>
      </c>
      <c r="G3302" s="31" t="s">
        <v>0</v>
      </c>
      <c r="H3302" s="32" t="s">
        <v>212</v>
      </c>
      <c r="I3302" s="33" t="s">
        <v>1101</v>
      </c>
      <c r="J3302" s="31" t="s">
        <v>5</v>
      </c>
      <c r="K3302" s="34">
        <v>150.80000000000001</v>
      </c>
      <c r="L3302" s="35">
        <v>0</v>
      </c>
      <c r="M3302" s="34">
        <v>150.80000000000001</v>
      </c>
      <c r="N3302" s="36">
        <v>184</v>
      </c>
      <c r="O3302" s="37">
        <f>M3302*N3302</f>
        <v>27747.200000000001</v>
      </c>
      <c r="P3302" s="37"/>
      <c r="Q3302" s="37">
        <f>M3302*P3302</f>
        <v>0</v>
      </c>
      <c r="R3302" s="37"/>
      <c r="S3302" s="37">
        <f>M3302*R3302</f>
        <v>0</v>
      </c>
      <c r="T3302" s="37">
        <v>21</v>
      </c>
      <c r="U3302" s="37">
        <f>O3302*T3302/100</f>
        <v>5826.9120000000003</v>
      </c>
      <c r="V3302" s="37">
        <f>U3302+O3302</f>
        <v>33574.112000000001</v>
      </c>
      <c r="W3302" s="37"/>
      <c r="X3302" s="37"/>
      <c r="Y3302" s="37">
        <v>1</v>
      </c>
    </row>
    <row r="3303" spans="6:25" s="38" customFormat="1" ht="12" outlineLevel="2" x14ac:dyDescent="0.3">
      <c r="F3303" s="39"/>
      <c r="G3303" s="40"/>
      <c r="H3303" s="191" t="s">
        <v>230</v>
      </c>
      <c r="I3303" s="203"/>
      <c r="J3303" s="203"/>
      <c r="K3303" s="203"/>
      <c r="L3303" s="203"/>
      <c r="M3303" s="203"/>
      <c r="N3303" s="203"/>
      <c r="O3303" s="203"/>
      <c r="P3303" s="42"/>
      <c r="Q3303" s="43"/>
      <c r="R3303" s="42"/>
      <c r="S3303" s="43"/>
      <c r="T3303" s="44"/>
      <c r="U3303" s="44"/>
      <c r="V3303" s="44"/>
      <c r="W3303" s="45"/>
    </row>
    <row r="3304" spans="6:25" s="38" customFormat="1" ht="6" customHeight="1" outlineLevel="2" x14ac:dyDescent="0.3">
      <c r="F3304" s="39"/>
      <c r="G3304" s="40"/>
      <c r="H3304" s="41"/>
      <c r="I3304" s="46"/>
      <c r="J3304" s="46"/>
      <c r="K3304" s="46"/>
      <c r="L3304" s="46"/>
      <c r="M3304" s="46"/>
      <c r="N3304" s="46"/>
      <c r="O3304" s="46"/>
      <c r="P3304" s="42"/>
      <c r="Q3304" s="43"/>
      <c r="R3304" s="42"/>
      <c r="S3304" s="43"/>
      <c r="T3304" s="44"/>
      <c r="U3304" s="44"/>
      <c r="V3304" s="44"/>
      <c r="W3304" s="45"/>
    </row>
    <row r="3305" spans="6:25" s="38" customFormat="1" ht="12" outlineLevel="2" x14ac:dyDescent="0.3">
      <c r="F3305" s="30">
        <v>513</v>
      </c>
      <c r="G3305" s="31" t="s">
        <v>0</v>
      </c>
      <c r="H3305" s="32" t="s">
        <v>99</v>
      </c>
      <c r="I3305" s="33" t="s">
        <v>1005</v>
      </c>
      <c r="J3305" s="31" t="s">
        <v>5</v>
      </c>
      <c r="K3305" s="34">
        <v>151.58099999999999</v>
      </c>
      <c r="L3305" s="35">
        <v>0</v>
      </c>
      <c r="M3305" s="34">
        <v>151.58099999999999</v>
      </c>
      <c r="N3305" s="36">
        <v>303</v>
      </c>
      <c r="O3305" s="37">
        <f>M3305*N3305</f>
        <v>45929.042999999998</v>
      </c>
      <c r="P3305" s="37"/>
      <c r="Q3305" s="37">
        <f>M3305*P3305</f>
        <v>0</v>
      </c>
      <c r="R3305" s="37"/>
      <c r="S3305" s="37">
        <f>M3305*R3305</f>
        <v>0</v>
      </c>
      <c r="T3305" s="37">
        <v>21</v>
      </c>
      <c r="U3305" s="37">
        <f>O3305*T3305/100</f>
        <v>9645.0990299999994</v>
      </c>
      <c r="V3305" s="37">
        <f>U3305+O3305</f>
        <v>55574.142029999995</v>
      </c>
      <c r="W3305" s="37"/>
      <c r="X3305" s="37"/>
      <c r="Y3305" s="37">
        <v>1</v>
      </c>
    </row>
    <row r="3306" spans="6:25" s="38" customFormat="1" ht="12" outlineLevel="2" x14ac:dyDescent="0.3">
      <c r="F3306" s="39"/>
      <c r="G3306" s="40"/>
      <c r="H3306" s="191" t="s">
        <v>230</v>
      </c>
      <c r="I3306" s="203"/>
      <c r="J3306" s="203"/>
      <c r="K3306" s="203"/>
      <c r="L3306" s="203"/>
      <c r="M3306" s="203"/>
      <c r="N3306" s="203"/>
      <c r="O3306" s="203"/>
      <c r="P3306" s="42"/>
      <c r="Q3306" s="43"/>
      <c r="R3306" s="42"/>
      <c r="S3306" s="43"/>
      <c r="T3306" s="44"/>
      <c r="U3306" s="44"/>
      <c r="V3306" s="44"/>
      <c r="W3306" s="45"/>
    </row>
    <row r="3307" spans="6:25" s="38" customFormat="1" ht="6" customHeight="1" outlineLevel="2" x14ac:dyDescent="0.3">
      <c r="F3307" s="39"/>
      <c r="G3307" s="40"/>
      <c r="H3307" s="41"/>
      <c r="I3307" s="46"/>
      <c r="J3307" s="46"/>
      <c r="K3307" s="46"/>
      <c r="L3307" s="46"/>
      <c r="M3307" s="46"/>
      <c r="N3307" s="46"/>
      <c r="O3307" s="46"/>
      <c r="P3307" s="42"/>
      <c r="Q3307" s="43"/>
      <c r="R3307" s="42"/>
      <c r="S3307" s="43"/>
      <c r="T3307" s="44"/>
      <c r="U3307" s="44"/>
      <c r="V3307" s="44"/>
      <c r="W3307" s="45"/>
    </row>
    <row r="3308" spans="6:25" s="38" customFormat="1" ht="12" outlineLevel="2" x14ac:dyDescent="0.3">
      <c r="F3308" s="30">
        <v>514</v>
      </c>
      <c r="G3308" s="31" t="s">
        <v>0</v>
      </c>
      <c r="H3308" s="32" t="s">
        <v>100</v>
      </c>
      <c r="I3308" s="33" t="s">
        <v>1263</v>
      </c>
      <c r="J3308" s="31" t="s">
        <v>21</v>
      </c>
      <c r="K3308" s="34">
        <v>2.02</v>
      </c>
      <c r="L3308" s="35">
        <v>0</v>
      </c>
      <c r="M3308" s="34">
        <v>2.02</v>
      </c>
      <c r="N3308" s="36">
        <v>960</v>
      </c>
      <c r="O3308" s="37">
        <f>M3308*N3308</f>
        <v>1939.2</v>
      </c>
      <c r="P3308" s="37"/>
      <c r="Q3308" s="37">
        <f>M3308*P3308</f>
        <v>0</v>
      </c>
      <c r="R3308" s="37"/>
      <c r="S3308" s="37">
        <f>M3308*R3308</f>
        <v>0</v>
      </c>
      <c r="T3308" s="37">
        <v>21</v>
      </c>
      <c r="U3308" s="37">
        <f>O3308*T3308/100</f>
        <v>407.23200000000003</v>
      </c>
      <c r="V3308" s="37">
        <f>U3308+O3308</f>
        <v>2346.4320000000002</v>
      </c>
      <c r="W3308" s="37"/>
      <c r="X3308" s="37"/>
      <c r="Y3308" s="37">
        <v>1</v>
      </c>
    </row>
    <row r="3309" spans="6:25" s="38" customFormat="1" ht="12" outlineLevel="2" x14ac:dyDescent="0.3">
      <c r="F3309" s="39"/>
      <c r="G3309" s="40"/>
      <c r="H3309" s="191" t="s">
        <v>230</v>
      </c>
      <c r="I3309" s="203"/>
      <c r="J3309" s="203"/>
      <c r="K3309" s="203"/>
      <c r="L3309" s="203"/>
      <c r="M3309" s="203"/>
      <c r="N3309" s="203"/>
      <c r="O3309" s="203"/>
      <c r="P3309" s="42"/>
      <c r="Q3309" s="43"/>
      <c r="R3309" s="42"/>
      <c r="S3309" s="43"/>
      <c r="T3309" s="44"/>
      <c r="U3309" s="44"/>
      <c r="V3309" s="44"/>
      <c r="W3309" s="45"/>
    </row>
    <row r="3310" spans="6:25" s="38" customFormat="1" ht="6" customHeight="1" outlineLevel="2" x14ac:dyDescent="0.3">
      <c r="F3310" s="39"/>
      <c r="G3310" s="40"/>
      <c r="H3310" s="41"/>
      <c r="I3310" s="46"/>
      <c r="J3310" s="46"/>
      <c r="K3310" s="46"/>
      <c r="L3310" s="46"/>
      <c r="M3310" s="46"/>
      <c r="N3310" s="46"/>
      <c r="O3310" s="46"/>
      <c r="P3310" s="42"/>
      <c r="Q3310" s="43"/>
      <c r="R3310" s="42"/>
      <c r="S3310" s="43"/>
      <c r="T3310" s="44"/>
      <c r="U3310" s="44"/>
      <c r="V3310" s="44"/>
      <c r="W3310" s="45"/>
    </row>
    <row r="3311" spans="6:25" s="38" customFormat="1" ht="12" outlineLevel="2" x14ac:dyDescent="0.3">
      <c r="F3311" s="30">
        <v>515</v>
      </c>
      <c r="G3311" s="31" t="s">
        <v>0</v>
      </c>
      <c r="H3311" s="32" t="s">
        <v>183</v>
      </c>
      <c r="I3311" s="33" t="s">
        <v>1359</v>
      </c>
      <c r="J3311" s="31" t="s">
        <v>5</v>
      </c>
      <c r="K3311" s="34">
        <v>4.5</v>
      </c>
      <c r="L3311" s="35">
        <v>0</v>
      </c>
      <c r="M3311" s="34">
        <v>4.5</v>
      </c>
      <c r="N3311" s="36">
        <v>112</v>
      </c>
      <c r="O3311" s="37">
        <f>M3311*N3311</f>
        <v>504</v>
      </c>
      <c r="P3311" s="37"/>
      <c r="Q3311" s="37">
        <f>M3311*P3311</f>
        <v>0</v>
      </c>
      <c r="R3311" s="37"/>
      <c r="S3311" s="37">
        <f>M3311*R3311</f>
        <v>0</v>
      </c>
      <c r="T3311" s="37">
        <v>21</v>
      </c>
      <c r="U3311" s="37">
        <f>O3311*T3311/100</f>
        <v>105.84</v>
      </c>
      <c r="V3311" s="37">
        <f>U3311+O3311</f>
        <v>609.84</v>
      </c>
      <c r="W3311" s="37"/>
      <c r="X3311" s="37"/>
      <c r="Y3311" s="37">
        <v>1</v>
      </c>
    </row>
    <row r="3312" spans="6:25" s="38" customFormat="1" ht="12" outlineLevel="2" x14ac:dyDescent="0.3">
      <c r="F3312" s="39"/>
      <c r="G3312" s="40"/>
      <c r="H3312" s="191" t="s">
        <v>230</v>
      </c>
      <c r="I3312" s="203"/>
      <c r="J3312" s="203"/>
      <c r="K3312" s="203"/>
      <c r="L3312" s="203"/>
      <c r="M3312" s="203"/>
      <c r="N3312" s="203"/>
      <c r="O3312" s="203"/>
      <c r="P3312" s="42"/>
      <c r="Q3312" s="43"/>
      <c r="R3312" s="42"/>
      <c r="S3312" s="43"/>
      <c r="T3312" s="44"/>
      <c r="U3312" s="44"/>
      <c r="V3312" s="44"/>
      <c r="W3312" s="45"/>
    </row>
    <row r="3313" spans="6:25" s="38" customFormat="1" ht="6" customHeight="1" outlineLevel="2" x14ac:dyDescent="0.3">
      <c r="F3313" s="39"/>
      <c r="G3313" s="40"/>
      <c r="H3313" s="41"/>
      <c r="I3313" s="46"/>
      <c r="J3313" s="46"/>
      <c r="K3313" s="46"/>
      <c r="L3313" s="46"/>
      <c r="M3313" s="46"/>
      <c r="N3313" s="46"/>
      <c r="O3313" s="46"/>
      <c r="P3313" s="42"/>
      <c r="Q3313" s="43"/>
      <c r="R3313" s="42"/>
      <c r="S3313" s="43"/>
      <c r="T3313" s="44"/>
      <c r="U3313" s="44"/>
      <c r="V3313" s="44"/>
      <c r="W3313" s="45"/>
    </row>
    <row r="3314" spans="6:25" s="38" customFormat="1" ht="12" outlineLevel="2" x14ac:dyDescent="0.3">
      <c r="F3314" s="30">
        <v>516</v>
      </c>
      <c r="G3314" s="31" t="s">
        <v>0</v>
      </c>
      <c r="H3314" s="32" t="s">
        <v>98</v>
      </c>
      <c r="I3314" s="33" t="s">
        <v>1141</v>
      </c>
      <c r="J3314" s="31" t="s">
        <v>5</v>
      </c>
      <c r="K3314" s="34">
        <v>4.5449999999999999</v>
      </c>
      <c r="L3314" s="35">
        <v>0</v>
      </c>
      <c r="M3314" s="34">
        <v>4.5449999999999999</v>
      </c>
      <c r="N3314" s="36">
        <v>188</v>
      </c>
      <c r="O3314" s="37">
        <f>M3314*N3314</f>
        <v>854.46</v>
      </c>
      <c r="P3314" s="37"/>
      <c r="Q3314" s="37">
        <f>M3314*P3314</f>
        <v>0</v>
      </c>
      <c r="R3314" s="37"/>
      <c r="S3314" s="37">
        <f>M3314*R3314</f>
        <v>0</v>
      </c>
      <c r="T3314" s="37">
        <v>21</v>
      </c>
      <c r="U3314" s="37">
        <f>O3314*T3314/100</f>
        <v>179.4366</v>
      </c>
      <c r="V3314" s="37">
        <f>U3314+O3314</f>
        <v>1033.8966</v>
      </c>
      <c r="W3314" s="37"/>
      <c r="X3314" s="37"/>
      <c r="Y3314" s="37">
        <v>1</v>
      </c>
    </row>
    <row r="3315" spans="6:25" s="38" customFormat="1" ht="12" outlineLevel="2" x14ac:dyDescent="0.3">
      <c r="F3315" s="39"/>
      <c r="G3315" s="40"/>
      <c r="H3315" s="191" t="s">
        <v>230</v>
      </c>
      <c r="I3315" s="203"/>
      <c r="J3315" s="203"/>
      <c r="K3315" s="203"/>
      <c r="L3315" s="203"/>
      <c r="M3315" s="203"/>
      <c r="N3315" s="203"/>
      <c r="O3315" s="203"/>
      <c r="P3315" s="42"/>
      <c r="Q3315" s="43"/>
      <c r="R3315" s="42"/>
      <c r="S3315" s="43"/>
      <c r="T3315" s="44"/>
      <c r="U3315" s="44"/>
      <c r="V3315" s="44"/>
      <c r="W3315" s="45"/>
    </row>
    <row r="3316" spans="6:25" s="38" customFormat="1" ht="6" customHeight="1" outlineLevel="2" x14ac:dyDescent="0.3">
      <c r="F3316" s="39"/>
      <c r="G3316" s="40"/>
      <c r="H3316" s="41"/>
      <c r="I3316" s="46"/>
      <c r="J3316" s="46"/>
      <c r="K3316" s="46"/>
      <c r="L3316" s="46"/>
      <c r="M3316" s="46"/>
      <c r="N3316" s="46"/>
      <c r="O3316" s="46"/>
      <c r="P3316" s="42"/>
      <c r="Q3316" s="43"/>
      <c r="R3316" s="42"/>
      <c r="S3316" s="43"/>
      <c r="T3316" s="44"/>
      <c r="U3316" s="44"/>
      <c r="V3316" s="44"/>
      <c r="W3316" s="45"/>
    </row>
    <row r="3317" spans="6:25" s="38" customFormat="1" ht="12" outlineLevel="2" x14ac:dyDescent="0.3">
      <c r="F3317" s="30">
        <v>517</v>
      </c>
      <c r="G3317" s="31" t="s">
        <v>0</v>
      </c>
      <c r="H3317" s="32" t="s">
        <v>184</v>
      </c>
      <c r="I3317" s="33" t="s">
        <v>1361</v>
      </c>
      <c r="J3317" s="31" t="s">
        <v>21</v>
      </c>
      <c r="K3317" s="34">
        <v>5</v>
      </c>
      <c r="L3317" s="35">
        <v>0</v>
      </c>
      <c r="M3317" s="34">
        <v>5</v>
      </c>
      <c r="N3317" s="36">
        <v>8586</v>
      </c>
      <c r="O3317" s="37">
        <f>M3317*N3317</f>
        <v>42930</v>
      </c>
      <c r="P3317" s="37"/>
      <c r="Q3317" s="37">
        <f>M3317*P3317</f>
        <v>0</v>
      </c>
      <c r="R3317" s="37"/>
      <c r="S3317" s="37">
        <f>M3317*R3317</f>
        <v>0</v>
      </c>
      <c r="T3317" s="37">
        <v>21</v>
      </c>
      <c r="U3317" s="37">
        <f>O3317*T3317/100</f>
        <v>9015.2999999999993</v>
      </c>
      <c r="V3317" s="37">
        <f>U3317+O3317</f>
        <v>51945.3</v>
      </c>
      <c r="W3317" s="37"/>
      <c r="X3317" s="37"/>
      <c r="Y3317" s="37">
        <v>1</v>
      </c>
    </row>
    <row r="3318" spans="6:25" s="38" customFormat="1" ht="12" outlineLevel="2" x14ac:dyDescent="0.3">
      <c r="F3318" s="39"/>
      <c r="G3318" s="40"/>
      <c r="H3318" s="191" t="s">
        <v>230</v>
      </c>
      <c r="I3318" s="203"/>
      <c r="J3318" s="203"/>
      <c r="K3318" s="203"/>
      <c r="L3318" s="203"/>
      <c r="M3318" s="203"/>
      <c r="N3318" s="203"/>
      <c r="O3318" s="203"/>
      <c r="P3318" s="42"/>
      <c r="Q3318" s="43"/>
      <c r="R3318" s="42"/>
      <c r="S3318" s="43"/>
      <c r="T3318" s="44"/>
      <c r="U3318" s="44"/>
      <c r="V3318" s="44"/>
      <c r="W3318" s="45"/>
    </row>
    <row r="3319" spans="6:25" s="38" customFormat="1" ht="6" customHeight="1" outlineLevel="2" x14ac:dyDescent="0.3">
      <c r="F3319" s="39"/>
      <c r="G3319" s="40"/>
      <c r="H3319" s="41"/>
      <c r="I3319" s="46"/>
      <c r="J3319" s="46"/>
      <c r="K3319" s="46"/>
      <c r="L3319" s="46"/>
      <c r="M3319" s="46"/>
      <c r="N3319" s="46"/>
      <c r="O3319" s="46"/>
      <c r="P3319" s="42"/>
      <c r="Q3319" s="43"/>
      <c r="R3319" s="42"/>
      <c r="S3319" s="43"/>
      <c r="T3319" s="44"/>
      <c r="U3319" s="44"/>
      <c r="V3319" s="44"/>
      <c r="W3319" s="45"/>
    </row>
    <row r="3320" spans="6:25" s="38" customFormat="1" ht="12" outlineLevel="2" x14ac:dyDescent="0.3">
      <c r="F3320" s="30">
        <v>518</v>
      </c>
      <c r="G3320" s="31" t="s">
        <v>0</v>
      </c>
      <c r="H3320" s="32" t="s">
        <v>113</v>
      </c>
      <c r="I3320" s="33" t="s">
        <v>1281</v>
      </c>
      <c r="J3320" s="31" t="s">
        <v>21</v>
      </c>
      <c r="K3320" s="34">
        <v>5.05</v>
      </c>
      <c r="L3320" s="35">
        <v>0</v>
      </c>
      <c r="M3320" s="34">
        <v>5.05</v>
      </c>
      <c r="N3320" s="36">
        <v>5803</v>
      </c>
      <c r="O3320" s="37">
        <f>M3320*N3320</f>
        <v>29305.149999999998</v>
      </c>
      <c r="P3320" s="37"/>
      <c r="Q3320" s="37">
        <f>M3320*P3320</f>
        <v>0</v>
      </c>
      <c r="R3320" s="37"/>
      <c r="S3320" s="37">
        <f>M3320*R3320</f>
        <v>0</v>
      </c>
      <c r="T3320" s="37">
        <v>21</v>
      </c>
      <c r="U3320" s="37">
        <f>O3320*T3320/100</f>
        <v>6154.0814999999993</v>
      </c>
      <c r="V3320" s="37">
        <f>U3320+O3320</f>
        <v>35459.231499999994</v>
      </c>
      <c r="W3320" s="37"/>
      <c r="X3320" s="37"/>
      <c r="Y3320" s="37">
        <v>1</v>
      </c>
    </row>
    <row r="3321" spans="6:25" s="38" customFormat="1" ht="12" outlineLevel="2" x14ac:dyDescent="0.3">
      <c r="F3321" s="39"/>
      <c r="G3321" s="40"/>
      <c r="H3321" s="191" t="s">
        <v>230</v>
      </c>
      <c r="I3321" s="203"/>
      <c r="J3321" s="203"/>
      <c r="K3321" s="203"/>
      <c r="L3321" s="203"/>
      <c r="M3321" s="203"/>
      <c r="N3321" s="203"/>
      <c r="O3321" s="203"/>
      <c r="P3321" s="42"/>
      <c r="Q3321" s="43"/>
      <c r="R3321" s="42"/>
      <c r="S3321" s="43"/>
      <c r="T3321" s="44"/>
      <c r="U3321" s="44"/>
      <c r="V3321" s="44"/>
      <c r="W3321" s="45"/>
    </row>
    <row r="3322" spans="6:25" s="38" customFormat="1" ht="6" customHeight="1" outlineLevel="2" x14ac:dyDescent="0.3">
      <c r="F3322" s="39"/>
      <c r="G3322" s="40"/>
      <c r="H3322" s="41"/>
      <c r="I3322" s="46"/>
      <c r="J3322" s="46"/>
      <c r="K3322" s="46"/>
      <c r="L3322" s="46"/>
      <c r="M3322" s="46"/>
      <c r="N3322" s="46"/>
      <c r="O3322" s="46"/>
      <c r="P3322" s="42"/>
      <c r="Q3322" s="43"/>
      <c r="R3322" s="42"/>
      <c r="S3322" s="43"/>
      <c r="T3322" s="44"/>
      <c r="U3322" s="44"/>
      <c r="V3322" s="44"/>
      <c r="W3322" s="45"/>
    </row>
    <row r="3323" spans="6:25" s="38" customFormat="1" ht="12" outlineLevel="2" x14ac:dyDescent="0.3">
      <c r="F3323" s="30">
        <v>519</v>
      </c>
      <c r="G3323" s="31" t="s">
        <v>0</v>
      </c>
      <c r="H3323" s="32" t="s">
        <v>111</v>
      </c>
      <c r="I3323" s="33" t="s">
        <v>1295</v>
      </c>
      <c r="J3323" s="31" t="s">
        <v>21</v>
      </c>
      <c r="K3323" s="34">
        <v>5.05</v>
      </c>
      <c r="L3323" s="35">
        <v>0</v>
      </c>
      <c r="M3323" s="34">
        <v>5.05</v>
      </c>
      <c r="N3323" s="36">
        <v>2952</v>
      </c>
      <c r="O3323" s="37">
        <f>M3323*N3323</f>
        <v>14907.6</v>
      </c>
      <c r="P3323" s="37"/>
      <c r="Q3323" s="37">
        <f>M3323*P3323</f>
        <v>0</v>
      </c>
      <c r="R3323" s="37"/>
      <c r="S3323" s="37">
        <f>M3323*R3323</f>
        <v>0</v>
      </c>
      <c r="T3323" s="37">
        <v>21</v>
      </c>
      <c r="U3323" s="37">
        <f>O3323*T3323/100</f>
        <v>3130.5960000000005</v>
      </c>
      <c r="V3323" s="37">
        <f>U3323+O3323</f>
        <v>18038.196</v>
      </c>
      <c r="W3323" s="37"/>
      <c r="X3323" s="37"/>
      <c r="Y3323" s="37">
        <v>1</v>
      </c>
    </row>
    <row r="3324" spans="6:25" s="38" customFormat="1" ht="12" outlineLevel="2" x14ac:dyDescent="0.3">
      <c r="F3324" s="39"/>
      <c r="G3324" s="40"/>
      <c r="H3324" s="191" t="s">
        <v>230</v>
      </c>
      <c r="I3324" s="203"/>
      <c r="J3324" s="203"/>
      <c r="K3324" s="203"/>
      <c r="L3324" s="203"/>
      <c r="M3324" s="203"/>
      <c r="N3324" s="203"/>
      <c r="O3324" s="203"/>
      <c r="P3324" s="42"/>
      <c r="Q3324" s="43"/>
      <c r="R3324" s="42"/>
      <c r="S3324" s="43"/>
      <c r="T3324" s="44"/>
      <c r="U3324" s="44"/>
      <c r="V3324" s="44"/>
      <c r="W3324" s="45"/>
    </row>
    <row r="3325" spans="6:25" s="38" customFormat="1" ht="6" customHeight="1" outlineLevel="2" x14ac:dyDescent="0.3">
      <c r="F3325" s="39"/>
      <c r="G3325" s="40"/>
      <c r="H3325" s="41"/>
      <c r="I3325" s="46"/>
      <c r="J3325" s="46"/>
      <c r="K3325" s="46"/>
      <c r="L3325" s="46"/>
      <c r="M3325" s="46"/>
      <c r="N3325" s="46"/>
      <c r="O3325" s="46"/>
      <c r="P3325" s="42"/>
      <c r="Q3325" s="43"/>
      <c r="R3325" s="42"/>
      <c r="S3325" s="43"/>
      <c r="T3325" s="44"/>
      <c r="U3325" s="44"/>
      <c r="V3325" s="44"/>
      <c r="W3325" s="45"/>
    </row>
    <row r="3326" spans="6:25" s="38" customFormat="1" ht="12" outlineLevel="2" x14ac:dyDescent="0.3">
      <c r="F3326" s="30">
        <v>520</v>
      </c>
      <c r="G3326" s="31" t="s">
        <v>0</v>
      </c>
      <c r="H3326" s="32" t="s">
        <v>164</v>
      </c>
      <c r="I3326" s="33" t="s">
        <v>921</v>
      </c>
      <c r="J3326" s="31" t="s">
        <v>12</v>
      </c>
      <c r="K3326" s="34">
        <v>5.05</v>
      </c>
      <c r="L3326" s="35">
        <v>0</v>
      </c>
      <c r="M3326" s="34">
        <v>5.05</v>
      </c>
      <c r="N3326" s="36">
        <v>198</v>
      </c>
      <c r="O3326" s="37">
        <f>M3326*N3326</f>
        <v>999.9</v>
      </c>
      <c r="P3326" s="37"/>
      <c r="Q3326" s="37">
        <f>M3326*P3326</f>
        <v>0</v>
      </c>
      <c r="R3326" s="37"/>
      <c r="S3326" s="37">
        <f>M3326*R3326</f>
        <v>0</v>
      </c>
      <c r="T3326" s="37">
        <v>21</v>
      </c>
      <c r="U3326" s="37">
        <f>O3326*T3326/100</f>
        <v>209.97899999999998</v>
      </c>
      <c r="V3326" s="37">
        <f>U3326+O3326</f>
        <v>1209.8789999999999</v>
      </c>
      <c r="W3326" s="37"/>
      <c r="X3326" s="37"/>
      <c r="Y3326" s="37">
        <v>1</v>
      </c>
    </row>
    <row r="3327" spans="6:25" s="38" customFormat="1" ht="12" outlineLevel="2" x14ac:dyDescent="0.3">
      <c r="F3327" s="39"/>
      <c r="G3327" s="40"/>
      <c r="H3327" s="191" t="s">
        <v>230</v>
      </c>
      <c r="I3327" s="203"/>
      <c r="J3327" s="203"/>
      <c r="K3327" s="203"/>
      <c r="L3327" s="203"/>
      <c r="M3327" s="203"/>
      <c r="N3327" s="203"/>
      <c r="O3327" s="203"/>
      <c r="P3327" s="42"/>
      <c r="Q3327" s="43"/>
      <c r="R3327" s="42"/>
      <c r="S3327" s="43"/>
      <c r="T3327" s="44"/>
      <c r="U3327" s="44"/>
      <c r="V3327" s="44"/>
      <c r="W3327" s="45"/>
    </row>
    <row r="3328" spans="6:25" s="38" customFormat="1" ht="6" customHeight="1" outlineLevel="2" x14ac:dyDescent="0.3">
      <c r="F3328" s="39"/>
      <c r="G3328" s="40"/>
      <c r="H3328" s="41"/>
      <c r="I3328" s="46"/>
      <c r="J3328" s="46"/>
      <c r="K3328" s="46"/>
      <c r="L3328" s="46"/>
      <c r="M3328" s="46"/>
      <c r="N3328" s="46"/>
      <c r="O3328" s="46"/>
      <c r="P3328" s="42"/>
      <c r="Q3328" s="43"/>
      <c r="R3328" s="42"/>
      <c r="S3328" s="43"/>
      <c r="T3328" s="44"/>
      <c r="U3328" s="44"/>
      <c r="V3328" s="44"/>
      <c r="W3328" s="45"/>
    </row>
    <row r="3329" spans="6:25" s="38" customFormat="1" ht="12" outlineLevel="2" x14ac:dyDescent="0.3">
      <c r="F3329" s="30">
        <v>521</v>
      </c>
      <c r="G3329" s="31" t="s">
        <v>0</v>
      </c>
      <c r="H3329" s="32" t="s">
        <v>185</v>
      </c>
      <c r="I3329" s="33" t="s">
        <v>1297</v>
      </c>
      <c r="J3329" s="31" t="s">
        <v>21</v>
      </c>
      <c r="K3329" s="34">
        <v>5</v>
      </c>
      <c r="L3329" s="35">
        <v>0</v>
      </c>
      <c r="M3329" s="34">
        <v>5</v>
      </c>
      <c r="N3329" s="36">
        <v>682</v>
      </c>
      <c r="O3329" s="37">
        <f>M3329*N3329</f>
        <v>3410</v>
      </c>
      <c r="P3329" s="37"/>
      <c r="Q3329" s="37">
        <f>M3329*P3329</f>
        <v>0</v>
      </c>
      <c r="R3329" s="37"/>
      <c r="S3329" s="37">
        <f>M3329*R3329</f>
        <v>0</v>
      </c>
      <c r="T3329" s="37">
        <v>21</v>
      </c>
      <c r="U3329" s="37">
        <f>O3329*T3329/100</f>
        <v>716.1</v>
      </c>
      <c r="V3329" s="37">
        <f>U3329+O3329</f>
        <v>4126.1000000000004</v>
      </c>
      <c r="W3329" s="37"/>
      <c r="X3329" s="37"/>
      <c r="Y3329" s="37">
        <v>1</v>
      </c>
    </row>
    <row r="3330" spans="6:25" s="38" customFormat="1" ht="12" outlineLevel="2" x14ac:dyDescent="0.3">
      <c r="F3330" s="39"/>
      <c r="G3330" s="40"/>
      <c r="H3330" s="191" t="s">
        <v>230</v>
      </c>
      <c r="I3330" s="203"/>
      <c r="J3330" s="203"/>
      <c r="K3330" s="203"/>
      <c r="L3330" s="203"/>
      <c r="M3330" s="203"/>
      <c r="N3330" s="203"/>
      <c r="O3330" s="203"/>
      <c r="P3330" s="42"/>
      <c r="Q3330" s="43"/>
      <c r="R3330" s="42"/>
      <c r="S3330" s="43"/>
      <c r="T3330" s="44"/>
      <c r="U3330" s="44"/>
      <c r="V3330" s="44"/>
      <c r="W3330" s="45"/>
    </row>
    <row r="3331" spans="6:25" s="38" customFormat="1" ht="6" customHeight="1" outlineLevel="2" x14ac:dyDescent="0.3">
      <c r="F3331" s="39"/>
      <c r="G3331" s="40"/>
      <c r="H3331" s="41"/>
      <c r="I3331" s="46"/>
      <c r="J3331" s="46"/>
      <c r="K3331" s="46"/>
      <c r="L3331" s="46"/>
      <c r="M3331" s="46"/>
      <c r="N3331" s="46"/>
      <c r="O3331" s="46"/>
      <c r="P3331" s="42"/>
      <c r="Q3331" s="43"/>
      <c r="R3331" s="42"/>
      <c r="S3331" s="43"/>
      <c r="T3331" s="44"/>
      <c r="U3331" s="44"/>
      <c r="V3331" s="44"/>
      <c r="W3331" s="45"/>
    </row>
    <row r="3332" spans="6:25" s="38" customFormat="1" ht="12" outlineLevel="2" x14ac:dyDescent="0.3">
      <c r="F3332" s="30">
        <v>522</v>
      </c>
      <c r="G3332" s="31" t="s">
        <v>0</v>
      </c>
      <c r="H3332" s="32" t="s">
        <v>150</v>
      </c>
      <c r="I3332" s="33" t="s">
        <v>1272</v>
      </c>
      <c r="J3332" s="31" t="s">
        <v>12</v>
      </c>
      <c r="K3332" s="34">
        <v>4.04</v>
      </c>
      <c r="L3332" s="35">
        <v>0</v>
      </c>
      <c r="M3332" s="34">
        <v>4.04</v>
      </c>
      <c r="N3332" s="36">
        <v>2625</v>
      </c>
      <c r="O3332" s="37">
        <f>M3332*N3332</f>
        <v>10605</v>
      </c>
      <c r="P3332" s="37"/>
      <c r="Q3332" s="37">
        <f>M3332*P3332</f>
        <v>0</v>
      </c>
      <c r="R3332" s="37"/>
      <c r="S3332" s="37">
        <f>M3332*R3332</f>
        <v>0</v>
      </c>
      <c r="T3332" s="37">
        <v>21</v>
      </c>
      <c r="U3332" s="37">
        <f>O3332*T3332/100</f>
        <v>2227.0500000000002</v>
      </c>
      <c r="V3332" s="37">
        <f>U3332+O3332</f>
        <v>12832.05</v>
      </c>
      <c r="W3332" s="37"/>
      <c r="X3332" s="37"/>
      <c r="Y3332" s="37">
        <v>1</v>
      </c>
    </row>
    <row r="3333" spans="6:25" s="38" customFormat="1" ht="12" outlineLevel="2" x14ac:dyDescent="0.3">
      <c r="F3333" s="39"/>
      <c r="G3333" s="40"/>
      <c r="H3333" s="191" t="s">
        <v>230</v>
      </c>
      <c r="I3333" s="203"/>
      <c r="J3333" s="203"/>
      <c r="K3333" s="203"/>
      <c r="L3333" s="203"/>
      <c r="M3333" s="203"/>
      <c r="N3333" s="203"/>
      <c r="O3333" s="203"/>
      <c r="P3333" s="42"/>
      <c r="Q3333" s="43"/>
      <c r="R3333" s="42"/>
      <c r="S3333" s="43"/>
      <c r="T3333" s="44"/>
      <c r="U3333" s="44"/>
      <c r="V3333" s="44"/>
      <c r="W3333" s="45"/>
    </row>
    <row r="3334" spans="6:25" s="38" customFormat="1" ht="6" customHeight="1" outlineLevel="2" x14ac:dyDescent="0.3">
      <c r="F3334" s="39"/>
      <c r="G3334" s="40"/>
      <c r="H3334" s="41"/>
      <c r="I3334" s="46"/>
      <c r="J3334" s="46"/>
      <c r="K3334" s="46"/>
      <c r="L3334" s="46"/>
      <c r="M3334" s="46"/>
      <c r="N3334" s="46"/>
      <c r="O3334" s="46"/>
      <c r="P3334" s="42"/>
      <c r="Q3334" s="43"/>
      <c r="R3334" s="42"/>
      <c r="S3334" s="43"/>
      <c r="T3334" s="44"/>
      <c r="U3334" s="44"/>
      <c r="V3334" s="44"/>
      <c r="W3334" s="45"/>
    </row>
    <row r="3335" spans="6:25" s="38" customFormat="1" ht="12" outlineLevel="2" x14ac:dyDescent="0.3">
      <c r="F3335" s="30">
        <v>523</v>
      </c>
      <c r="G3335" s="31" t="s">
        <v>0</v>
      </c>
      <c r="H3335" s="32" t="s">
        <v>102</v>
      </c>
      <c r="I3335" s="33" t="s">
        <v>977</v>
      </c>
      <c r="J3335" s="31" t="s">
        <v>21</v>
      </c>
      <c r="K3335" s="34">
        <v>1.01</v>
      </c>
      <c r="L3335" s="35">
        <v>0</v>
      </c>
      <c r="M3335" s="34">
        <v>1.01</v>
      </c>
      <c r="N3335" s="36">
        <v>1166</v>
      </c>
      <c r="O3335" s="37">
        <f>M3335*N3335</f>
        <v>1177.6600000000001</v>
      </c>
      <c r="P3335" s="37"/>
      <c r="Q3335" s="37">
        <f>M3335*P3335</f>
        <v>0</v>
      </c>
      <c r="R3335" s="37"/>
      <c r="S3335" s="37">
        <f>M3335*R3335</f>
        <v>0</v>
      </c>
      <c r="T3335" s="37">
        <v>21</v>
      </c>
      <c r="U3335" s="37">
        <f>O3335*T3335/100</f>
        <v>247.30860000000001</v>
      </c>
      <c r="V3335" s="37">
        <f>U3335+O3335</f>
        <v>1424.9686000000002</v>
      </c>
      <c r="W3335" s="37"/>
      <c r="X3335" s="37"/>
      <c r="Y3335" s="37">
        <v>1</v>
      </c>
    </row>
    <row r="3336" spans="6:25" s="38" customFormat="1" ht="12" outlineLevel="2" x14ac:dyDescent="0.3">
      <c r="F3336" s="39"/>
      <c r="G3336" s="40"/>
      <c r="H3336" s="191" t="s">
        <v>230</v>
      </c>
      <c r="I3336" s="203"/>
      <c r="J3336" s="203"/>
      <c r="K3336" s="203"/>
      <c r="L3336" s="203"/>
      <c r="M3336" s="203"/>
      <c r="N3336" s="203"/>
      <c r="O3336" s="203"/>
      <c r="P3336" s="42"/>
      <c r="Q3336" s="43"/>
      <c r="R3336" s="42"/>
      <c r="S3336" s="43"/>
      <c r="T3336" s="44"/>
      <c r="U3336" s="44"/>
      <c r="V3336" s="44"/>
      <c r="W3336" s="45"/>
    </row>
    <row r="3337" spans="6:25" s="38" customFormat="1" ht="6" customHeight="1" outlineLevel="2" x14ac:dyDescent="0.3">
      <c r="F3337" s="39"/>
      <c r="G3337" s="40"/>
      <c r="H3337" s="41"/>
      <c r="I3337" s="46"/>
      <c r="J3337" s="46"/>
      <c r="K3337" s="46"/>
      <c r="L3337" s="46"/>
      <c r="M3337" s="46"/>
      <c r="N3337" s="46"/>
      <c r="O3337" s="46"/>
      <c r="P3337" s="42"/>
      <c r="Q3337" s="43"/>
      <c r="R3337" s="42"/>
      <c r="S3337" s="43"/>
      <c r="T3337" s="44"/>
      <c r="U3337" s="44"/>
      <c r="V3337" s="44"/>
      <c r="W3337" s="45"/>
    </row>
    <row r="3338" spans="6:25" s="38" customFormat="1" ht="12" outlineLevel="2" x14ac:dyDescent="0.3">
      <c r="F3338" s="30">
        <v>524</v>
      </c>
      <c r="G3338" s="31" t="s">
        <v>0</v>
      </c>
      <c r="H3338" s="32" t="s">
        <v>186</v>
      </c>
      <c r="I3338" s="33" t="s">
        <v>524</v>
      </c>
      <c r="J3338" s="31" t="s">
        <v>26</v>
      </c>
      <c r="K3338" s="34">
        <v>1</v>
      </c>
      <c r="L3338" s="35">
        <v>0</v>
      </c>
      <c r="M3338" s="34">
        <v>1</v>
      </c>
      <c r="N3338" s="36">
        <v>3200</v>
      </c>
      <c r="O3338" s="37">
        <f>M3338*N3338</f>
        <v>3200</v>
      </c>
      <c r="P3338" s="37"/>
      <c r="Q3338" s="37">
        <f>M3338*P3338</f>
        <v>0</v>
      </c>
      <c r="R3338" s="37"/>
      <c r="S3338" s="37">
        <f>M3338*R3338</f>
        <v>0</v>
      </c>
      <c r="T3338" s="37">
        <v>21</v>
      </c>
      <c r="U3338" s="37">
        <f>O3338*T3338/100</f>
        <v>672</v>
      </c>
      <c r="V3338" s="37">
        <f>U3338+O3338</f>
        <v>3872</v>
      </c>
      <c r="W3338" s="37"/>
      <c r="X3338" s="37"/>
      <c r="Y3338" s="37">
        <v>1</v>
      </c>
    </row>
    <row r="3339" spans="6:25" s="38" customFormat="1" ht="12" outlineLevel="2" x14ac:dyDescent="0.3">
      <c r="F3339" s="39"/>
      <c r="G3339" s="40"/>
      <c r="H3339" s="191" t="s">
        <v>230</v>
      </c>
      <c r="I3339" s="203"/>
      <c r="J3339" s="203"/>
      <c r="K3339" s="203"/>
      <c r="L3339" s="203"/>
      <c r="M3339" s="203"/>
      <c r="N3339" s="203"/>
      <c r="O3339" s="203"/>
      <c r="P3339" s="42"/>
      <c r="Q3339" s="43"/>
      <c r="R3339" s="42"/>
      <c r="S3339" s="43"/>
      <c r="T3339" s="44"/>
      <c r="U3339" s="44"/>
      <c r="V3339" s="44"/>
      <c r="W3339" s="45"/>
    </row>
    <row r="3340" spans="6:25" s="38" customFormat="1" ht="6" customHeight="1" outlineLevel="2" x14ac:dyDescent="0.3">
      <c r="F3340" s="39"/>
      <c r="G3340" s="40"/>
      <c r="H3340" s="41"/>
      <c r="I3340" s="46"/>
      <c r="J3340" s="46"/>
      <c r="K3340" s="46"/>
      <c r="L3340" s="46"/>
      <c r="M3340" s="46"/>
      <c r="N3340" s="46"/>
      <c r="O3340" s="46"/>
      <c r="P3340" s="42"/>
      <c r="Q3340" s="43"/>
      <c r="R3340" s="42"/>
      <c r="S3340" s="43"/>
      <c r="T3340" s="44"/>
      <c r="U3340" s="44"/>
      <c r="V3340" s="44"/>
      <c r="W3340" s="45"/>
    </row>
    <row r="3341" spans="6:25" s="38" customFormat="1" ht="12" outlineLevel="2" x14ac:dyDescent="0.3">
      <c r="F3341" s="30">
        <v>525</v>
      </c>
      <c r="G3341" s="31" t="s">
        <v>0</v>
      </c>
      <c r="H3341" s="32" t="s">
        <v>187</v>
      </c>
      <c r="I3341" s="33" t="s">
        <v>1340</v>
      </c>
      <c r="J3341" s="31" t="s">
        <v>13</v>
      </c>
      <c r="K3341" s="34">
        <v>384.84199999999998</v>
      </c>
      <c r="L3341" s="35">
        <v>0</v>
      </c>
      <c r="M3341" s="34">
        <v>384.84199999999998</v>
      </c>
      <c r="N3341" s="36">
        <v>54.5</v>
      </c>
      <c r="O3341" s="37">
        <f>M3341*N3341</f>
        <v>20973.888999999999</v>
      </c>
      <c r="P3341" s="37"/>
      <c r="Q3341" s="37">
        <f>M3341*P3341</f>
        <v>0</v>
      </c>
      <c r="R3341" s="37"/>
      <c r="S3341" s="37">
        <f>M3341*R3341</f>
        <v>0</v>
      </c>
      <c r="T3341" s="37">
        <v>21</v>
      </c>
      <c r="U3341" s="37">
        <f>O3341*T3341/100</f>
        <v>4404.5166900000004</v>
      </c>
      <c r="V3341" s="37">
        <f>U3341+O3341</f>
        <v>25378.40569</v>
      </c>
      <c r="W3341" s="37"/>
      <c r="X3341" s="37"/>
      <c r="Y3341" s="37">
        <v>1</v>
      </c>
    </row>
    <row r="3342" spans="6:25" s="38" customFormat="1" ht="12" outlineLevel="2" x14ac:dyDescent="0.3">
      <c r="F3342" s="39"/>
      <c r="G3342" s="40"/>
      <c r="H3342" s="191" t="s">
        <v>230</v>
      </c>
      <c r="I3342" s="203"/>
      <c r="J3342" s="203"/>
      <c r="K3342" s="203"/>
      <c r="L3342" s="203"/>
      <c r="M3342" s="203"/>
      <c r="N3342" s="203"/>
      <c r="O3342" s="203"/>
      <c r="P3342" s="42"/>
      <c r="Q3342" s="43"/>
      <c r="R3342" s="42"/>
      <c r="S3342" s="43"/>
      <c r="T3342" s="44"/>
      <c r="U3342" s="44"/>
      <c r="V3342" s="44"/>
      <c r="W3342" s="45"/>
    </row>
    <row r="3343" spans="6:25" s="38" customFormat="1" ht="6" customHeight="1" outlineLevel="2" x14ac:dyDescent="0.3">
      <c r="F3343" s="39"/>
      <c r="G3343" s="40"/>
      <c r="H3343" s="41"/>
      <c r="I3343" s="46"/>
      <c r="J3343" s="46"/>
      <c r="K3343" s="46"/>
      <c r="L3343" s="46"/>
      <c r="M3343" s="46"/>
      <c r="N3343" s="46"/>
      <c r="O3343" s="46"/>
      <c r="P3343" s="42"/>
      <c r="Q3343" s="43"/>
      <c r="R3343" s="42"/>
      <c r="S3343" s="43"/>
      <c r="T3343" s="44"/>
      <c r="U3343" s="44"/>
      <c r="V3343" s="44"/>
      <c r="W3343" s="45"/>
    </row>
    <row r="3344" spans="6:25" s="3" customFormat="1" ht="12.75" customHeight="1" outlineLevel="2" x14ac:dyDescent="0.25">
      <c r="F3344" s="9"/>
      <c r="G3344" s="10"/>
      <c r="H3344" s="10"/>
      <c r="I3344" s="11"/>
      <c r="J3344" s="10"/>
      <c r="K3344" s="12"/>
      <c r="L3344" s="13"/>
      <c r="M3344" s="12"/>
      <c r="N3344" s="13"/>
      <c r="O3344" s="14"/>
      <c r="P3344" s="15"/>
      <c r="Q3344" s="13"/>
      <c r="R3344" s="13"/>
      <c r="S3344" s="13"/>
      <c r="T3344" s="16" t="s">
        <v>3</v>
      </c>
      <c r="U3344" s="13"/>
      <c r="V3344" s="13"/>
      <c r="W3344" s="13"/>
    </row>
    <row r="3345" spans="6:25" s="69" customFormat="1" ht="16.5" customHeight="1" outlineLevel="1" x14ac:dyDescent="0.3">
      <c r="F3345" s="70"/>
      <c r="G3345" s="71"/>
      <c r="H3345" s="72"/>
      <c r="I3345" s="72" t="s">
        <v>928</v>
      </c>
      <c r="J3345" s="71"/>
      <c r="K3345" s="73"/>
      <c r="L3345" s="74"/>
      <c r="M3345" s="73"/>
      <c r="N3345" s="74"/>
      <c r="O3345" s="75">
        <f>SUBTOTAL(9,O3346:O3349)</f>
        <v>10134.078</v>
      </c>
      <c r="P3345" s="76"/>
      <c r="Q3345" s="75">
        <f>SUBTOTAL(9,Q3346:Q3349)</f>
        <v>0</v>
      </c>
      <c r="R3345" s="74"/>
      <c r="S3345" s="75">
        <f>SUBTOTAL(9,S3346:S3349)</f>
        <v>0</v>
      </c>
      <c r="T3345" s="77"/>
      <c r="U3345" s="75">
        <f>SUBTOTAL(9,U3346:U3349)</f>
        <v>2128.1563799999999</v>
      </c>
      <c r="V3345" s="75">
        <f>SUBTOTAL(9,V3346:V3349)</f>
        <v>12262.23438</v>
      </c>
      <c r="W3345" s="78"/>
      <c r="Y3345" s="75">
        <f>SUBTOTAL(9,Y3346:Y3349)</f>
        <v>1</v>
      </c>
    </row>
    <row r="3346" spans="6:25" s="38" customFormat="1" ht="12" outlineLevel="2" x14ac:dyDescent="0.3">
      <c r="F3346" s="30">
        <v>526</v>
      </c>
      <c r="G3346" s="31" t="s">
        <v>0</v>
      </c>
      <c r="H3346" s="32" t="s">
        <v>188</v>
      </c>
      <c r="I3346" s="33" t="s">
        <v>1198</v>
      </c>
      <c r="J3346" s="31" t="s">
        <v>6</v>
      </c>
      <c r="K3346" s="34">
        <v>53.058</v>
      </c>
      <c r="L3346" s="35">
        <v>0</v>
      </c>
      <c r="M3346" s="34">
        <v>53.058</v>
      </c>
      <c r="N3346" s="36">
        <v>191</v>
      </c>
      <c r="O3346" s="37">
        <f>M3346*N3346</f>
        <v>10134.078</v>
      </c>
      <c r="P3346" s="37"/>
      <c r="Q3346" s="37">
        <f>M3346*P3346</f>
        <v>0</v>
      </c>
      <c r="R3346" s="37"/>
      <c r="S3346" s="37">
        <f>M3346*R3346</f>
        <v>0</v>
      </c>
      <c r="T3346" s="37">
        <v>21</v>
      </c>
      <c r="U3346" s="37">
        <f>O3346*T3346/100</f>
        <v>2128.1563799999999</v>
      </c>
      <c r="V3346" s="37">
        <f>U3346+O3346</f>
        <v>12262.23438</v>
      </c>
      <c r="W3346" s="37"/>
      <c r="X3346" s="37"/>
      <c r="Y3346" s="37">
        <v>1</v>
      </c>
    </row>
    <row r="3347" spans="6:25" s="38" customFormat="1" ht="12" outlineLevel="2" x14ac:dyDescent="0.3">
      <c r="F3347" s="39"/>
      <c r="G3347" s="40"/>
      <c r="H3347" s="191" t="s">
        <v>230</v>
      </c>
      <c r="I3347" s="203"/>
      <c r="J3347" s="203"/>
      <c r="K3347" s="203"/>
      <c r="L3347" s="203"/>
      <c r="M3347" s="203"/>
      <c r="N3347" s="203"/>
      <c r="O3347" s="203"/>
      <c r="P3347" s="42"/>
      <c r="Q3347" s="43"/>
      <c r="R3347" s="42"/>
      <c r="S3347" s="43"/>
      <c r="T3347" s="44"/>
      <c r="U3347" s="44"/>
      <c r="V3347" s="44"/>
      <c r="W3347" s="45"/>
    </row>
    <row r="3348" spans="6:25" s="38" customFormat="1" ht="6" customHeight="1" outlineLevel="2" x14ac:dyDescent="0.3">
      <c r="F3348" s="39"/>
      <c r="G3348" s="40"/>
      <c r="H3348" s="41"/>
      <c r="I3348" s="46"/>
      <c r="J3348" s="46"/>
      <c r="K3348" s="46"/>
      <c r="L3348" s="46"/>
      <c r="M3348" s="46"/>
      <c r="N3348" s="46"/>
      <c r="O3348" s="46"/>
      <c r="P3348" s="42"/>
      <c r="Q3348" s="43"/>
      <c r="R3348" s="42"/>
      <c r="S3348" s="43"/>
      <c r="T3348" s="44"/>
      <c r="U3348" s="44"/>
      <c r="V3348" s="44"/>
      <c r="W3348" s="45"/>
    </row>
    <row r="3349" spans="6:25" s="3" customFormat="1" ht="12.75" customHeight="1" outlineLevel="2" x14ac:dyDescent="0.25">
      <c r="F3349" s="9"/>
      <c r="G3349" s="10"/>
      <c r="H3349" s="10"/>
      <c r="I3349" s="11"/>
      <c r="J3349" s="10"/>
      <c r="K3349" s="12"/>
      <c r="L3349" s="13"/>
      <c r="M3349" s="12"/>
      <c r="N3349" s="13"/>
      <c r="O3349" s="14"/>
      <c r="P3349" s="15"/>
      <c r="Q3349" s="13"/>
      <c r="R3349" s="13"/>
      <c r="S3349" s="13"/>
      <c r="T3349" s="16" t="s">
        <v>3</v>
      </c>
      <c r="U3349" s="13"/>
      <c r="V3349" s="13"/>
      <c r="W3349" s="13"/>
    </row>
    <row r="3350" spans="6:25" s="3" customFormat="1" ht="12.75" customHeight="1" outlineLevel="1" x14ac:dyDescent="0.25">
      <c r="F3350" s="9"/>
      <c r="G3350" s="10"/>
      <c r="H3350" s="10"/>
      <c r="I3350" s="11"/>
      <c r="J3350" s="10"/>
      <c r="K3350" s="12"/>
      <c r="L3350" s="13"/>
      <c r="M3350" s="12"/>
      <c r="N3350" s="13"/>
      <c r="O3350" s="14"/>
      <c r="P3350" s="15"/>
      <c r="Q3350" s="13"/>
      <c r="R3350" s="13"/>
      <c r="S3350" s="13"/>
      <c r="T3350" s="16" t="s">
        <v>3</v>
      </c>
      <c r="U3350" s="13"/>
      <c r="V3350" s="13"/>
      <c r="W3350" s="13"/>
    </row>
    <row r="3351" spans="6:25" s="79" customFormat="1" ht="18.75" customHeight="1" x14ac:dyDescent="0.3">
      <c r="F3351" s="80"/>
      <c r="G3351" s="81"/>
      <c r="H3351" s="82"/>
      <c r="I3351" s="82" t="s">
        <v>1181</v>
      </c>
      <c r="J3351" s="81"/>
      <c r="K3351" s="83"/>
      <c r="L3351" s="84"/>
      <c r="M3351" s="83"/>
      <c r="N3351" s="84"/>
      <c r="O3351" s="85">
        <f>SUBTOTAL(9,O3352:O3439)</f>
        <v>87562.8</v>
      </c>
      <c r="P3351" s="86"/>
      <c r="Q3351" s="85">
        <f>SUBTOTAL(9,Q3352:Q3439)</f>
        <v>0</v>
      </c>
      <c r="R3351" s="84"/>
      <c r="S3351" s="85">
        <f>SUBTOTAL(9,S3352:S3439)</f>
        <v>0</v>
      </c>
      <c r="T3351" s="87"/>
      <c r="U3351" s="85">
        <f>SUBTOTAL(9,U3352:U3439)</f>
        <v>18388.187999999995</v>
      </c>
      <c r="V3351" s="85">
        <f>SUBTOTAL(9,V3352:V3439)</f>
        <v>105950.98800000001</v>
      </c>
      <c r="W3351" s="88"/>
      <c r="Y3351" s="85">
        <f>SUBTOTAL(9,Y3352:Y3439)</f>
        <v>25</v>
      </c>
    </row>
    <row r="3352" spans="6:25" s="69" customFormat="1" ht="16.5" customHeight="1" outlineLevel="1" x14ac:dyDescent="0.3">
      <c r="F3352" s="70"/>
      <c r="G3352" s="71"/>
      <c r="H3352" s="72"/>
      <c r="I3352" s="72" t="s">
        <v>366</v>
      </c>
      <c r="J3352" s="71"/>
      <c r="K3352" s="73"/>
      <c r="L3352" s="74"/>
      <c r="M3352" s="73"/>
      <c r="N3352" s="74"/>
      <c r="O3352" s="75">
        <f>SUBTOTAL(9,O3353:O3365)</f>
        <v>27082</v>
      </c>
      <c r="P3352" s="76"/>
      <c r="Q3352" s="75">
        <f>SUBTOTAL(9,Q3353:Q3365)</f>
        <v>0</v>
      </c>
      <c r="R3352" s="74"/>
      <c r="S3352" s="75">
        <f>SUBTOTAL(9,S3353:S3365)</f>
        <v>0</v>
      </c>
      <c r="T3352" s="77"/>
      <c r="U3352" s="75">
        <f>SUBTOTAL(9,U3353:U3365)</f>
        <v>5687.22</v>
      </c>
      <c r="V3352" s="75">
        <f>SUBTOTAL(9,V3353:V3365)</f>
        <v>32769.22</v>
      </c>
      <c r="W3352" s="78"/>
      <c r="Y3352" s="75">
        <f>SUBTOTAL(9,Y3353:Y3365)</f>
        <v>4</v>
      </c>
    </row>
    <row r="3353" spans="6:25" s="38" customFormat="1" ht="24" outlineLevel="2" x14ac:dyDescent="0.3">
      <c r="F3353" s="30">
        <v>527</v>
      </c>
      <c r="G3353" s="31" t="s">
        <v>0</v>
      </c>
      <c r="H3353" s="32" t="s">
        <v>139</v>
      </c>
      <c r="I3353" s="33" t="s">
        <v>1366</v>
      </c>
      <c r="J3353" s="31" t="s">
        <v>14</v>
      </c>
      <c r="K3353" s="34">
        <v>5</v>
      </c>
      <c r="L3353" s="35">
        <v>0</v>
      </c>
      <c r="M3353" s="34">
        <v>5</v>
      </c>
      <c r="N3353" s="36">
        <v>605</v>
      </c>
      <c r="O3353" s="37">
        <f>M3353*N3353</f>
        <v>3025</v>
      </c>
      <c r="P3353" s="37"/>
      <c r="Q3353" s="37">
        <f>M3353*P3353</f>
        <v>0</v>
      </c>
      <c r="R3353" s="37"/>
      <c r="S3353" s="37">
        <f>M3353*R3353</f>
        <v>0</v>
      </c>
      <c r="T3353" s="37">
        <v>21</v>
      </c>
      <c r="U3353" s="37">
        <f>O3353*T3353/100</f>
        <v>635.25</v>
      </c>
      <c r="V3353" s="37">
        <f>U3353+O3353</f>
        <v>3660.25</v>
      </c>
      <c r="W3353" s="37"/>
      <c r="X3353" s="37"/>
      <c r="Y3353" s="37">
        <v>1</v>
      </c>
    </row>
    <row r="3354" spans="6:25" s="38" customFormat="1" ht="12" outlineLevel="2" x14ac:dyDescent="0.3">
      <c r="F3354" s="39"/>
      <c r="G3354" s="40"/>
      <c r="H3354" s="191" t="s">
        <v>230</v>
      </c>
      <c r="I3354" s="203"/>
      <c r="J3354" s="203"/>
      <c r="K3354" s="203"/>
      <c r="L3354" s="203"/>
      <c r="M3354" s="203"/>
      <c r="N3354" s="203"/>
      <c r="O3354" s="203"/>
      <c r="P3354" s="42"/>
      <c r="Q3354" s="43"/>
      <c r="R3354" s="42"/>
      <c r="S3354" s="43"/>
      <c r="T3354" s="44"/>
      <c r="U3354" s="44"/>
      <c r="V3354" s="44"/>
      <c r="W3354" s="45"/>
    </row>
    <row r="3355" spans="6:25" s="38" customFormat="1" ht="6" customHeight="1" outlineLevel="2" x14ac:dyDescent="0.3">
      <c r="F3355" s="39"/>
      <c r="G3355" s="40"/>
      <c r="H3355" s="41"/>
      <c r="I3355" s="46"/>
      <c r="J3355" s="46"/>
      <c r="K3355" s="46"/>
      <c r="L3355" s="46"/>
      <c r="M3355" s="46"/>
      <c r="N3355" s="46"/>
      <c r="O3355" s="46"/>
      <c r="P3355" s="42"/>
      <c r="Q3355" s="43"/>
      <c r="R3355" s="42"/>
      <c r="S3355" s="43"/>
      <c r="T3355" s="44"/>
      <c r="U3355" s="44"/>
      <c r="V3355" s="44"/>
      <c r="W3355" s="45"/>
    </row>
    <row r="3356" spans="6:25" s="38" customFormat="1" ht="24" outlineLevel="2" x14ac:dyDescent="0.3">
      <c r="F3356" s="30">
        <v>528</v>
      </c>
      <c r="G3356" s="31" t="s">
        <v>0</v>
      </c>
      <c r="H3356" s="32" t="s">
        <v>142</v>
      </c>
      <c r="I3356" s="33" t="s">
        <v>1371</v>
      </c>
      <c r="J3356" s="31" t="s">
        <v>5</v>
      </c>
      <c r="K3356" s="34">
        <v>9</v>
      </c>
      <c r="L3356" s="35">
        <v>0</v>
      </c>
      <c r="M3356" s="34">
        <v>9</v>
      </c>
      <c r="N3356" s="36">
        <v>2420</v>
      </c>
      <c r="O3356" s="37">
        <f>M3356*N3356</f>
        <v>21780</v>
      </c>
      <c r="P3356" s="37"/>
      <c r="Q3356" s="37">
        <f>M3356*P3356</f>
        <v>0</v>
      </c>
      <c r="R3356" s="37"/>
      <c r="S3356" s="37">
        <f>M3356*R3356</f>
        <v>0</v>
      </c>
      <c r="T3356" s="37">
        <v>21</v>
      </c>
      <c r="U3356" s="37">
        <f>O3356*T3356/100</f>
        <v>4573.8</v>
      </c>
      <c r="V3356" s="37">
        <f>U3356+O3356</f>
        <v>26353.8</v>
      </c>
      <c r="W3356" s="37"/>
      <c r="X3356" s="37"/>
      <c r="Y3356" s="37">
        <v>1</v>
      </c>
    </row>
    <row r="3357" spans="6:25" s="38" customFormat="1" ht="12" outlineLevel="2" x14ac:dyDescent="0.3">
      <c r="F3357" s="39"/>
      <c r="G3357" s="40"/>
      <c r="H3357" s="191" t="s">
        <v>230</v>
      </c>
      <c r="I3357" s="203"/>
      <c r="J3357" s="203"/>
      <c r="K3357" s="203"/>
      <c r="L3357" s="203"/>
      <c r="M3357" s="203"/>
      <c r="N3357" s="203"/>
      <c r="O3357" s="203"/>
      <c r="P3357" s="42"/>
      <c r="Q3357" s="43"/>
      <c r="R3357" s="42"/>
      <c r="S3357" s="43"/>
      <c r="T3357" s="44"/>
      <c r="U3357" s="44"/>
      <c r="V3357" s="44"/>
      <c r="W3357" s="45"/>
    </row>
    <row r="3358" spans="6:25" s="38" customFormat="1" ht="6" customHeight="1" outlineLevel="2" x14ac:dyDescent="0.3">
      <c r="F3358" s="39"/>
      <c r="G3358" s="40"/>
      <c r="H3358" s="41"/>
      <c r="I3358" s="46"/>
      <c r="J3358" s="46"/>
      <c r="K3358" s="46"/>
      <c r="L3358" s="46"/>
      <c r="M3358" s="46"/>
      <c r="N3358" s="46"/>
      <c r="O3358" s="46"/>
      <c r="P3358" s="42"/>
      <c r="Q3358" s="43"/>
      <c r="R3358" s="42"/>
      <c r="S3358" s="43"/>
      <c r="T3358" s="44"/>
      <c r="U3358" s="44"/>
      <c r="V3358" s="44"/>
      <c r="W3358" s="45"/>
    </row>
    <row r="3359" spans="6:25" s="38" customFormat="1" ht="12" outlineLevel="2" x14ac:dyDescent="0.3">
      <c r="F3359" s="30">
        <v>529</v>
      </c>
      <c r="G3359" s="31" t="s">
        <v>0</v>
      </c>
      <c r="H3359" s="32" t="s">
        <v>149</v>
      </c>
      <c r="I3359" s="33" t="s">
        <v>1003</v>
      </c>
      <c r="J3359" s="31" t="s">
        <v>5</v>
      </c>
      <c r="K3359" s="34">
        <v>20</v>
      </c>
      <c r="L3359" s="35">
        <v>0</v>
      </c>
      <c r="M3359" s="34">
        <v>20</v>
      </c>
      <c r="N3359" s="36">
        <v>72.599999999999994</v>
      </c>
      <c r="O3359" s="37">
        <f>M3359*N3359</f>
        <v>1452</v>
      </c>
      <c r="P3359" s="37"/>
      <c r="Q3359" s="37">
        <f>M3359*P3359</f>
        <v>0</v>
      </c>
      <c r="R3359" s="37"/>
      <c r="S3359" s="37">
        <f>M3359*R3359</f>
        <v>0</v>
      </c>
      <c r="T3359" s="37">
        <v>21</v>
      </c>
      <c r="U3359" s="37">
        <f>O3359*T3359/100</f>
        <v>304.92</v>
      </c>
      <c r="V3359" s="37">
        <f>U3359+O3359</f>
        <v>1756.92</v>
      </c>
      <c r="W3359" s="37"/>
      <c r="X3359" s="37"/>
      <c r="Y3359" s="37">
        <v>1</v>
      </c>
    </row>
    <row r="3360" spans="6:25" s="38" customFormat="1" ht="12" outlineLevel="2" x14ac:dyDescent="0.3">
      <c r="F3360" s="39"/>
      <c r="G3360" s="40"/>
      <c r="H3360" s="191" t="s">
        <v>230</v>
      </c>
      <c r="I3360" s="203"/>
      <c r="J3360" s="203"/>
      <c r="K3360" s="203"/>
      <c r="L3360" s="203"/>
      <c r="M3360" s="203"/>
      <c r="N3360" s="203"/>
      <c r="O3360" s="203"/>
      <c r="P3360" s="42"/>
      <c r="Q3360" s="43"/>
      <c r="R3360" s="42"/>
      <c r="S3360" s="43"/>
      <c r="T3360" s="44"/>
      <c r="U3360" s="44"/>
      <c r="V3360" s="44"/>
      <c r="W3360" s="45"/>
    </row>
    <row r="3361" spans="6:25" s="38" customFormat="1" ht="6" customHeight="1" outlineLevel="2" x14ac:dyDescent="0.3">
      <c r="F3361" s="39"/>
      <c r="G3361" s="40"/>
      <c r="H3361" s="41"/>
      <c r="I3361" s="46"/>
      <c r="J3361" s="46"/>
      <c r="K3361" s="46"/>
      <c r="L3361" s="46"/>
      <c r="M3361" s="46"/>
      <c r="N3361" s="46"/>
      <c r="O3361" s="46"/>
      <c r="P3361" s="42"/>
      <c r="Q3361" s="43"/>
      <c r="R3361" s="42"/>
      <c r="S3361" s="43"/>
      <c r="T3361" s="44"/>
      <c r="U3361" s="44"/>
      <c r="V3361" s="44"/>
      <c r="W3361" s="45"/>
    </row>
    <row r="3362" spans="6:25" s="38" customFormat="1" ht="24" outlineLevel="2" x14ac:dyDescent="0.3">
      <c r="F3362" s="30">
        <v>530</v>
      </c>
      <c r="G3362" s="31" t="s">
        <v>0</v>
      </c>
      <c r="H3362" s="32" t="s">
        <v>147</v>
      </c>
      <c r="I3362" s="33" t="s">
        <v>1376</v>
      </c>
      <c r="J3362" s="31" t="s">
        <v>14</v>
      </c>
      <c r="K3362" s="34">
        <v>5</v>
      </c>
      <c r="L3362" s="35">
        <v>0</v>
      </c>
      <c r="M3362" s="34">
        <v>5</v>
      </c>
      <c r="N3362" s="36">
        <v>165</v>
      </c>
      <c r="O3362" s="37">
        <f>M3362*N3362</f>
        <v>825</v>
      </c>
      <c r="P3362" s="37"/>
      <c r="Q3362" s="37">
        <f>M3362*P3362</f>
        <v>0</v>
      </c>
      <c r="R3362" s="37"/>
      <c r="S3362" s="37">
        <f>M3362*R3362</f>
        <v>0</v>
      </c>
      <c r="T3362" s="37">
        <v>21</v>
      </c>
      <c r="U3362" s="37">
        <f>O3362*T3362/100</f>
        <v>173.25</v>
      </c>
      <c r="V3362" s="37">
        <f>U3362+O3362</f>
        <v>998.25</v>
      </c>
      <c r="W3362" s="37"/>
      <c r="X3362" s="37"/>
      <c r="Y3362" s="37">
        <v>1</v>
      </c>
    </row>
    <row r="3363" spans="6:25" s="38" customFormat="1" ht="12" outlineLevel="2" x14ac:dyDescent="0.3">
      <c r="F3363" s="39"/>
      <c r="G3363" s="40"/>
      <c r="H3363" s="191" t="s">
        <v>230</v>
      </c>
      <c r="I3363" s="203"/>
      <c r="J3363" s="203"/>
      <c r="K3363" s="203"/>
      <c r="L3363" s="203"/>
      <c r="M3363" s="203"/>
      <c r="N3363" s="203"/>
      <c r="O3363" s="203"/>
      <c r="P3363" s="42"/>
      <c r="Q3363" s="43"/>
      <c r="R3363" s="42"/>
      <c r="S3363" s="43"/>
      <c r="T3363" s="44"/>
      <c r="U3363" s="44"/>
      <c r="V3363" s="44"/>
      <c r="W3363" s="45"/>
    </row>
    <row r="3364" spans="6:25" s="38" customFormat="1" ht="6" customHeight="1" outlineLevel="2" x14ac:dyDescent="0.3">
      <c r="F3364" s="39"/>
      <c r="G3364" s="40"/>
      <c r="H3364" s="41"/>
      <c r="I3364" s="46"/>
      <c r="J3364" s="46"/>
      <c r="K3364" s="46"/>
      <c r="L3364" s="46"/>
      <c r="M3364" s="46"/>
      <c r="N3364" s="46"/>
      <c r="O3364" s="46"/>
      <c r="P3364" s="42"/>
      <c r="Q3364" s="43"/>
      <c r="R3364" s="42"/>
      <c r="S3364" s="43"/>
      <c r="T3364" s="44"/>
      <c r="U3364" s="44"/>
      <c r="V3364" s="44"/>
      <c r="W3364" s="45"/>
    </row>
    <row r="3365" spans="6:25" s="3" customFormat="1" ht="12.75" customHeight="1" outlineLevel="2" x14ac:dyDescent="0.25">
      <c r="F3365" s="9"/>
      <c r="G3365" s="10"/>
      <c r="H3365" s="10"/>
      <c r="I3365" s="11"/>
      <c r="J3365" s="10"/>
      <c r="K3365" s="12"/>
      <c r="L3365" s="13"/>
      <c r="M3365" s="12"/>
      <c r="N3365" s="13"/>
      <c r="O3365" s="14"/>
      <c r="P3365" s="15"/>
      <c r="Q3365" s="13"/>
      <c r="R3365" s="13"/>
      <c r="S3365" s="13"/>
      <c r="T3365" s="16" t="s">
        <v>3</v>
      </c>
      <c r="U3365" s="13"/>
      <c r="V3365" s="13"/>
      <c r="W3365" s="13"/>
    </row>
    <row r="3366" spans="6:25" s="69" customFormat="1" ht="16.5" customHeight="1" outlineLevel="1" x14ac:dyDescent="0.3">
      <c r="F3366" s="70"/>
      <c r="G3366" s="71"/>
      <c r="H3366" s="72"/>
      <c r="I3366" s="72" t="s">
        <v>1050</v>
      </c>
      <c r="J3366" s="71"/>
      <c r="K3366" s="73"/>
      <c r="L3366" s="74"/>
      <c r="M3366" s="73"/>
      <c r="N3366" s="74"/>
      <c r="O3366" s="75">
        <f>SUBTOTAL(9,O3367:O3370)</f>
        <v>7150</v>
      </c>
      <c r="P3366" s="76"/>
      <c r="Q3366" s="75">
        <f>SUBTOTAL(9,Q3367:Q3370)</f>
        <v>0</v>
      </c>
      <c r="R3366" s="74"/>
      <c r="S3366" s="75">
        <f>SUBTOTAL(9,S3367:S3370)</f>
        <v>0</v>
      </c>
      <c r="T3366" s="77"/>
      <c r="U3366" s="75">
        <f>SUBTOTAL(9,U3367:U3370)</f>
        <v>1501.5</v>
      </c>
      <c r="V3366" s="75">
        <f>SUBTOTAL(9,V3367:V3370)</f>
        <v>8651.5</v>
      </c>
      <c r="W3366" s="78"/>
      <c r="Y3366" s="75">
        <f>SUBTOTAL(9,Y3367:Y3370)</f>
        <v>1</v>
      </c>
    </row>
    <row r="3367" spans="6:25" s="38" customFormat="1" ht="12" outlineLevel="2" x14ac:dyDescent="0.3">
      <c r="F3367" s="30">
        <v>531</v>
      </c>
      <c r="G3367" s="31" t="s">
        <v>0</v>
      </c>
      <c r="H3367" s="32" t="s">
        <v>172</v>
      </c>
      <c r="I3367" s="33" t="s">
        <v>1319</v>
      </c>
      <c r="J3367" s="31" t="s">
        <v>21</v>
      </c>
      <c r="K3367" s="34">
        <v>1</v>
      </c>
      <c r="L3367" s="35">
        <v>0</v>
      </c>
      <c r="M3367" s="34">
        <v>1</v>
      </c>
      <c r="N3367" s="36">
        <v>7150</v>
      </c>
      <c r="O3367" s="37">
        <f>M3367*N3367</f>
        <v>7150</v>
      </c>
      <c r="P3367" s="37"/>
      <c r="Q3367" s="37">
        <f>M3367*P3367</f>
        <v>0</v>
      </c>
      <c r="R3367" s="37"/>
      <c r="S3367" s="37">
        <f>M3367*R3367</f>
        <v>0</v>
      </c>
      <c r="T3367" s="37">
        <v>21</v>
      </c>
      <c r="U3367" s="37">
        <f>O3367*T3367/100</f>
        <v>1501.5</v>
      </c>
      <c r="V3367" s="37">
        <f>U3367+O3367</f>
        <v>8651.5</v>
      </c>
      <c r="W3367" s="37"/>
      <c r="X3367" s="37"/>
      <c r="Y3367" s="37">
        <v>1</v>
      </c>
    </row>
    <row r="3368" spans="6:25" s="38" customFormat="1" ht="12" outlineLevel="2" x14ac:dyDescent="0.3">
      <c r="F3368" s="39"/>
      <c r="G3368" s="40"/>
      <c r="H3368" s="191" t="s">
        <v>230</v>
      </c>
      <c r="I3368" s="203"/>
      <c r="J3368" s="203"/>
      <c r="K3368" s="203"/>
      <c r="L3368" s="203"/>
      <c r="M3368" s="203"/>
      <c r="N3368" s="203"/>
      <c r="O3368" s="203"/>
      <c r="P3368" s="42"/>
      <c r="Q3368" s="43"/>
      <c r="R3368" s="42"/>
      <c r="S3368" s="43"/>
      <c r="T3368" s="44"/>
      <c r="U3368" s="44"/>
      <c r="V3368" s="44"/>
      <c r="W3368" s="45"/>
    </row>
    <row r="3369" spans="6:25" s="38" customFormat="1" ht="6" customHeight="1" outlineLevel="2" x14ac:dyDescent="0.3">
      <c r="F3369" s="39"/>
      <c r="G3369" s="40"/>
      <c r="H3369" s="41"/>
      <c r="I3369" s="46"/>
      <c r="J3369" s="46"/>
      <c r="K3369" s="46"/>
      <c r="L3369" s="46"/>
      <c r="M3369" s="46"/>
      <c r="N3369" s="46"/>
      <c r="O3369" s="46"/>
      <c r="P3369" s="42"/>
      <c r="Q3369" s="43"/>
      <c r="R3369" s="42"/>
      <c r="S3369" s="43"/>
      <c r="T3369" s="44"/>
      <c r="U3369" s="44"/>
      <c r="V3369" s="44"/>
      <c r="W3369" s="45"/>
    </row>
    <row r="3370" spans="6:25" s="3" customFormat="1" ht="12.75" customHeight="1" outlineLevel="2" x14ac:dyDescent="0.25">
      <c r="F3370" s="9"/>
      <c r="G3370" s="10"/>
      <c r="H3370" s="10"/>
      <c r="I3370" s="11"/>
      <c r="J3370" s="10"/>
      <c r="K3370" s="12"/>
      <c r="L3370" s="13"/>
      <c r="M3370" s="12"/>
      <c r="N3370" s="13"/>
      <c r="O3370" s="14"/>
      <c r="P3370" s="15"/>
      <c r="Q3370" s="13"/>
      <c r="R3370" s="13"/>
      <c r="S3370" s="13"/>
      <c r="T3370" s="16" t="s">
        <v>3</v>
      </c>
      <c r="U3370" s="13"/>
      <c r="V3370" s="13"/>
      <c r="W3370" s="13"/>
    </row>
    <row r="3371" spans="6:25" s="69" customFormat="1" ht="16.5" customHeight="1" outlineLevel="1" x14ac:dyDescent="0.3">
      <c r="F3371" s="70"/>
      <c r="G3371" s="71"/>
      <c r="H3371" s="72"/>
      <c r="I3371" s="72" t="s">
        <v>1031</v>
      </c>
      <c r="J3371" s="71"/>
      <c r="K3371" s="73"/>
      <c r="L3371" s="74"/>
      <c r="M3371" s="73"/>
      <c r="N3371" s="74"/>
      <c r="O3371" s="75">
        <f>SUBTOTAL(9,O3372:O3378)</f>
        <v>10614</v>
      </c>
      <c r="P3371" s="76"/>
      <c r="Q3371" s="75">
        <f>SUBTOTAL(9,Q3372:Q3378)</f>
        <v>0</v>
      </c>
      <c r="R3371" s="74"/>
      <c r="S3371" s="75">
        <f>SUBTOTAL(9,S3372:S3378)</f>
        <v>0</v>
      </c>
      <c r="T3371" s="77"/>
      <c r="U3371" s="75">
        <f>SUBTOTAL(9,U3372:U3378)</f>
        <v>2228.94</v>
      </c>
      <c r="V3371" s="75">
        <f>SUBTOTAL(9,V3372:V3378)</f>
        <v>12842.94</v>
      </c>
      <c r="W3371" s="78"/>
      <c r="Y3371" s="75">
        <f>SUBTOTAL(9,Y3372:Y3378)</f>
        <v>2</v>
      </c>
    </row>
    <row r="3372" spans="6:25" s="38" customFormat="1" ht="12" outlineLevel="2" x14ac:dyDescent="0.3">
      <c r="F3372" s="30">
        <v>532</v>
      </c>
      <c r="G3372" s="31" t="s">
        <v>0</v>
      </c>
      <c r="H3372" s="32" t="s">
        <v>151</v>
      </c>
      <c r="I3372" s="33" t="s">
        <v>1304</v>
      </c>
      <c r="J3372" s="31" t="s">
        <v>21</v>
      </c>
      <c r="K3372" s="34">
        <v>2</v>
      </c>
      <c r="L3372" s="35">
        <v>0</v>
      </c>
      <c r="M3372" s="34">
        <v>2</v>
      </c>
      <c r="N3372" s="36">
        <v>4687</v>
      </c>
      <c r="O3372" s="37">
        <f>M3372*N3372</f>
        <v>9374</v>
      </c>
      <c r="P3372" s="37"/>
      <c r="Q3372" s="37">
        <f>M3372*P3372</f>
        <v>0</v>
      </c>
      <c r="R3372" s="37"/>
      <c r="S3372" s="37">
        <f>M3372*R3372</f>
        <v>0</v>
      </c>
      <c r="T3372" s="37">
        <v>21</v>
      </c>
      <c r="U3372" s="37">
        <f>O3372*T3372/100</f>
        <v>1968.54</v>
      </c>
      <c r="V3372" s="37">
        <f>U3372+O3372</f>
        <v>11342.54</v>
      </c>
      <c r="W3372" s="37"/>
      <c r="X3372" s="37"/>
      <c r="Y3372" s="37">
        <v>1</v>
      </c>
    </row>
    <row r="3373" spans="6:25" s="38" customFormat="1" ht="12" outlineLevel="2" x14ac:dyDescent="0.3">
      <c r="F3373" s="39"/>
      <c r="G3373" s="40"/>
      <c r="H3373" s="191" t="s">
        <v>230</v>
      </c>
      <c r="I3373" s="203"/>
      <c r="J3373" s="203"/>
      <c r="K3373" s="203"/>
      <c r="L3373" s="203"/>
      <c r="M3373" s="203"/>
      <c r="N3373" s="203"/>
      <c r="O3373" s="203"/>
      <c r="P3373" s="42"/>
      <c r="Q3373" s="43"/>
      <c r="R3373" s="42"/>
      <c r="S3373" s="43"/>
      <c r="T3373" s="44"/>
      <c r="U3373" s="44"/>
      <c r="V3373" s="44"/>
      <c r="W3373" s="45"/>
    </row>
    <row r="3374" spans="6:25" s="38" customFormat="1" ht="6" customHeight="1" outlineLevel="2" x14ac:dyDescent="0.3">
      <c r="F3374" s="39"/>
      <c r="G3374" s="40"/>
      <c r="H3374" s="41"/>
      <c r="I3374" s="46"/>
      <c r="J3374" s="46"/>
      <c r="K3374" s="46"/>
      <c r="L3374" s="46"/>
      <c r="M3374" s="46"/>
      <c r="N3374" s="46"/>
      <c r="O3374" s="46"/>
      <c r="P3374" s="42"/>
      <c r="Q3374" s="43"/>
      <c r="R3374" s="42"/>
      <c r="S3374" s="43"/>
      <c r="T3374" s="44"/>
      <c r="U3374" s="44"/>
      <c r="V3374" s="44"/>
      <c r="W3374" s="45"/>
    </row>
    <row r="3375" spans="6:25" s="38" customFormat="1" ht="12" outlineLevel="2" x14ac:dyDescent="0.3">
      <c r="F3375" s="30">
        <v>533</v>
      </c>
      <c r="G3375" s="31" t="s">
        <v>0</v>
      </c>
      <c r="H3375" s="32" t="s">
        <v>208</v>
      </c>
      <c r="I3375" s="33" t="s">
        <v>1307</v>
      </c>
      <c r="J3375" s="31" t="s">
        <v>21</v>
      </c>
      <c r="K3375" s="34">
        <v>1</v>
      </c>
      <c r="L3375" s="35">
        <v>0</v>
      </c>
      <c r="M3375" s="34">
        <v>1</v>
      </c>
      <c r="N3375" s="36">
        <v>1240</v>
      </c>
      <c r="O3375" s="37">
        <f>M3375*N3375</f>
        <v>1240</v>
      </c>
      <c r="P3375" s="37"/>
      <c r="Q3375" s="37">
        <f>M3375*P3375</f>
        <v>0</v>
      </c>
      <c r="R3375" s="37"/>
      <c r="S3375" s="37">
        <f>M3375*R3375</f>
        <v>0</v>
      </c>
      <c r="T3375" s="37">
        <v>21</v>
      </c>
      <c r="U3375" s="37">
        <f>O3375*T3375/100</f>
        <v>260.39999999999998</v>
      </c>
      <c r="V3375" s="37">
        <f>U3375+O3375</f>
        <v>1500.4</v>
      </c>
      <c r="W3375" s="37"/>
      <c r="X3375" s="37"/>
      <c r="Y3375" s="37">
        <v>1</v>
      </c>
    </row>
    <row r="3376" spans="6:25" s="38" customFormat="1" ht="12" outlineLevel="2" x14ac:dyDescent="0.3">
      <c r="F3376" s="39"/>
      <c r="G3376" s="40"/>
      <c r="H3376" s="191" t="s">
        <v>230</v>
      </c>
      <c r="I3376" s="203"/>
      <c r="J3376" s="203"/>
      <c r="K3376" s="203"/>
      <c r="L3376" s="203"/>
      <c r="M3376" s="203"/>
      <c r="N3376" s="203"/>
      <c r="O3376" s="203"/>
      <c r="P3376" s="42"/>
      <c r="Q3376" s="43"/>
      <c r="R3376" s="42"/>
      <c r="S3376" s="43"/>
      <c r="T3376" s="44"/>
      <c r="U3376" s="44"/>
      <c r="V3376" s="44"/>
      <c r="W3376" s="45"/>
    </row>
    <row r="3377" spans="6:25" s="38" customFormat="1" ht="6" customHeight="1" outlineLevel="2" x14ac:dyDescent="0.3">
      <c r="F3377" s="39"/>
      <c r="G3377" s="40"/>
      <c r="H3377" s="41"/>
      <c r="I3377" s="46"/>
      <c r="J3377" s="46"/>
      <c r="K3377" s="46"/>
      <c r="L3377" s="46"/>
      <c r="M3377" s="46"/>
      <c r="N3377" s="46"/>
      <c r="O3377" s="46"/>
      <c r="P3377" s="42"/>
      <c r="Q3377" s="43"/>
      <c r="R3377" s="42"/>
      <c r="S3377" s="43"/>
      <c r="T3377" s="44"/>
      <c r="U3377" s="44"/>
      <c r="V3377" s="44"/>
      <c r="W3377" s="45"/>
    </row>
    <row r="3378" spans="6:25" s="3" customFormat="1" ht="12.75" customHeight="1" outlineLevel="2" x14ac:dyDescent="0.25">
      <c r="F3378" s="9"/>
      <c r="G3378" s="10"/>
      <c r="H3378" s="10"/>
      <c r="I3378" s="11"/>
      <c r="J3378" s="10"/>
      <c r="K3378" s="12"/>
      <c r="L3378" s="13"/>
      <c r="M3378" s="12"/>
      <c r="N3378" s="13"/>
      <c r="O3378" s="14"/>
      <c r="P3378" s="15"/>
      <c r="Q3378" s="13"/>
      <c r="R3378" s="13"/>
      <c r="S3378" s="13"/>
      <c r="T3378" s="16" t="s">
        <v>3</v>
      </c>
      <c r="U3378" s="13"/>
      <c r="V3378" s="13"/>
      <c r="W3378" s="13"/>
    </row>
    <row r="3379" spans="6:25" s="69" customFormat="1" ht="16.5" customHeight="1" outlineLevel="1" x14ac:dyDescent="0.3">
      <c r="F3379" s="70"/>
      <c r="G3379" s="71"/>
      <c r="H3379" s="72"/>
      <c r="I3379" s="72" t="s">
        <v>1011</v>
      </c>
      <c r="J3379" s="71"/>
      <c r="K3379" s="73"/>
      <c r="L3379" s="74"/>
      <c r="M3379" s="73"/>
      <c r="N3379" s="74"/>
      <c r="O3379" s="75">
        <f>SUBTOTAL(9,O3380:O3389)</f>
        <v>1773.1999999999998</v>
      </c>
      <c r="P3379" s="76"/>
      <c r="Q3379" s="75">
        <f>SUBTOTAL(9,Q3380:Q3389)</f>
        <v>0</v>
      </c>
      <c r="R3379" s="74"/>
      <c r="S3379" s="75">
        <f>SUBTOTAL(9,S3380:S3389)</f>
        <v>0</v>
      </c>
      <c r="T3379" s="77"/>
      <c r="U3379" s="75">
        <f>SUBTOTAL(9,U3380:U3389)</f>
        <v>372.37199999999996</v>
      </c>
      <c r="V3379" s="75">
        <f>SUBTOTAL(9,V3380:V3389)</f>
        <v>2145.5719999999997</v>
      </c>
      <c r="W3379" s="78"/>
      <c r="Y3379" s="75">
        <f>SUBTOTAL(9,Y3380:Y3389)</f>
        <v>3</v>
      </c>
    </row>
    <row r="3380" spans="6:25" s="38" customFormat="1" ht="12" outlineLevel="2" x14ac:dyDescent="0.3">
      <c r="F3380" s="30">
        <v>534</v>
      </c>
      <c r="G3380" s="31" t="s">
        <v>0</v>
      </c>
      <c r="H3380" s="32" t="s">
        <v>173</v>
      </c>
      <c r="I3380" s="33" t="s">
        <v>1293</v>
      </c>
      <c r="J3380" s="31" t="s">
        <v>5</v>
      </c>
      <c r="K3380" s="34">
        <v>30</v>
      </c>
      <c r="L3380" s="35">
        <v>0</v>
      </c>
      <c r="M3380" s="34">
        <v>30</v>
      </c>
      <c r="N3380" s="36">
        <v>30.8</v>
      </c>
      <c r="O3380" s="37">
        <f>M3380*N3380</f>
        <v>924</v>
      </c>
      <c r="P3380" s="37"/>
      <c r="Q3380" s="37">
        <f>M3380*P3380</f>
        <v>0</v>
      </c>
      <c r="R3380" s="37"/>
      <c r="S3380" s="37">
        <f>M3380*R3380</f>
        <v>0</v>
      </c>
      <c r="T3380" s="37">
        <v>21</v>
      </c>
      <c r="U3380" s="37">
        <f>O3380*T3380/100</f>
        <v>194.04</v>
      </c>
      <c r="V3380" s="37">
        <f>U3380+O3380</f>
        <v>1118.04</v>
      </c>
      <c r="W3380" s="37"/>
      <c r="X3380" s="37"/>
      <c r="Y3380" s="37">
        <v>1</v>
      </c>
    </row>
    <row r="3381" spans="6:25" s="38" customFormat="1" ht="12" outlineLevel="2" x14ac:dyDescent="0.3">
      <c r="F3381" s="39"/>
      <c r="G3381" s="40"/>
      <c r="H3381" s="191" t="s">
        <v>230</v>
      </c>
      <c r="I3381" s="203"/>
      <c r="J3381" s="203"/>
      <c r="K3381" s="203"/>
      <c r="L3381" s="203"/>
      <c r="M3381" s="203"/>
      <c r="N3381" s="203"/>
      <c r="O3381" s="203"/>
      <c r="P3381" s="42"/>
      <c r="Q3381" s="43"/>
      <c r="R3381" s="42"/>
      <c r="S3381" s="43"/>
      <c r="T3381" s="44"/>
      <c r="U3381" s="44"/>
      <c r="V3381" s="44"/>
      <c r="W3381" s="45"/>
    </row>
    <row r="3382" spans="6:25" s="38" customFormat="1" ht="6" customHeight="1" outlineLevel="2" x14ac:dyDescent="0.3">
      <c r="F3382" s="39"/>
      <c r="G3382" s="40"/>
      <c r="H3382" s="41"/>
      <c r="I3382" s="46"/>
      <c r="J3382" s="46"/>
      <c r="K3382" s="46"/>
      <c r="L3382" s="46"/>
      <c r="M3382" s="46"/>
      <c r="N3382" s="46"/>
      <c r="O3382" s="46"/>
      <c r="P3382" s="42"/>
      <c r="Q3382" s="43"/>
      <c r="R3382" s="42"/>
      <c r="S3382" s="43"/>
      <c r="T3382" s="44"/>
      <c r="U3382" s="44"/>
      <c r="V3382" s="44"/>
      <c r="W3382" s="45"/>
    </row>
    <row r="3383" spans="6:25" s="38" customFormat="1" ht="12" outlineLevel="2" x14ac:dyDescent="0.3">
      <c r="F3383" s="30">
        <v>535</v>
      </c>
      <c r="G3383" s="31" t="s">
        <v>0</v>
      </c>
      <c r="H3383" s="32" t="s">
        <v>156</v>
      </c>
      <c r="I3383" s="33" t="s">
        <v>877</v>
      </c>
      <c r="J3383" s="31" t="s">
        <v>11</v>
      </c>
      <c r="K3383" s="34">
        <v>18</v>
      </c>
      <c r="L3383" s="35">
        <v>0</v>
      </c>
      <c r="M3383" s="34">
        <v>18</v>
      </c>
      <c r="N3383" s="36">
        <v>37.4</v>
      </c>
      <c r="O3383" s="37">
        <f>M3383*N3383</f>
        <v>673.19999999999993</v>
      </c>
      <c r="P3383" s="37"/>
      <c r="Q3383" s="37">
        <f>M3383*P3383</f>
        <v>0</v>
      </c>
      <c r="R3383" s="37"/>
      <c r="S3383" s="37">
        <f>M3383*R3383</f>
        <v>0</v>
      </c>
      <c r="T3383" s="37">
        <v>21</v>
      </c>
      <c r="U3383" s="37">
        <f>O3383*T3383/100</f>
        <v>141.37199999999999</v>
      </c>
      <c r="V3383" s="37">
        <f>U3383+O3383</f>
        <v>814.57199999999989</v>
      </c>
      <c r="W3383" s="37"/>
      <c r="X3383" s="37"/>
      <c r="Y3383" s="37">
        <v>1</v>
      </c>
    </row>
    <row r="3384" spans="6:25" s="38" customFormat="1" ht="12" outlineLevel="2" x14ac:dyDescent="0.3">
      <c r="F3384" s="39"/>
      <c r="G3384" s="40"/>
      <c r="H3384" s="191" t="s">
        <v>230</v>
      </c>
      <c r="I3384" s="203"/>
      <c r="J3384" s="203"/>
      <c r="K3384" s="203"/>
      <c r="L3384" s="203"/>
      <c r="M3384" s="203"/>
      <c r="N3384" s="203"/>
      <c r="O3384" s="203"/>
      <c r="P3384" s="42"/>
      <c r="Q3384" s="43"/>
      <c r="R3384" s="42"/>
      <c r="S3384" s="43"/>
      <c r="T3384" s="44"/>
      <c r="U3384" s="44"/>
      <c r="V3384" s="44"/>
      <c r="W3384" s="45"/>
    </row>
    <row r="3385" spans="6:25" s="38" customFormat="1" ht="6" customHeight="1" outlineLevel="2" x14ac:dyDescent="0.3">
      <c r="F3385" s="39"/>
      <c r="G3385" s="40"/>
      <c r="H3385" s="41"/>
      <c r="I3385" s="46"/>
      <c r="J3385" s="46"/>
      <c r="K3385" s="46"/>
      <c r="L3385" s="46"/>
      <c r="M3385" s="46"/>
      <c r="N3385" s="46"/>
      <c r="O3385" s="46"/>
      <c r="P3385" s="42"/>
      <c r="Q3385" s="43"/>
      <c r="R3385" s="42"/>
      <c r="S3385" s="43"/>
      <c r="T3385" s="44"/>
      <c r="U3385" s="44"/>
      <c r="V3385" s="44"/>
      <c r="W3385" s="45"/>
    </row>
    <row r="3386" spans="6:25" s="38" customFormat="1" ht="12" outlineLevel="2" x14ac:dyDescent="0.3">
      <c r="F3386" s="30">
        <v>536</v>
      </c>
      <c r="G3386" s="31" t="s">
        <v>0</v>
      </c>
      <c r="H3386" s="32" t="s">
        <v>157</v>
      </c>
      <c r="I3386" s="33" t="s">
        <v>1020</v>
      </c>
      <c r="J3386" s="31" t="s">
        <v>21</v>
      </c>
      <c r="K3386" s="34">
        <v>4</v>
      </c>
      <c r="L3386" s="35">
        <v>0</v>
      </c>
      <c r="M3386" s="34">
        <v>4</v>
      </c>
      <c r="N3386" s="36">
        <v>44</v>
      </c>
      <c r="O3386" s="37">
        <f>M3386*N3386</f>
        <v>176</v>
      </c>
      <c r="P3386" s="37"/>
      <c r="Q3386" s="37">
        <f>M3386*P3386</f>
        <v>0</v>
      </c>
      <c r="R3386" s="37"/>
      <c r="S3386" s="37">
        <f>M3386*R3386</f>
        <v>0</v>
      </c>
      <c r="T3386" s="37">
        <v>21</v>
      </c>
      <c r="U3386" s="37">
        <f>O3386*T3386/100</f>
        <v>36.96</v>
      </c>
      <c r="V3386" s="37">
        <f>U3386+O3386</f>
        <v>212.96</v>
      </c>
      <c r="W3386" s="37"/>
      <c r="X3386" s="37"/>
      <c r="Y3386" s="37">
        <v>1</v>
      </c>
    </row>
    <row r="3387" spans="6:25" s="38" customFormat="1" ht="12" outlineLevel="2" x14ac:dyDescent="0.3">
      <c r="F3387" s="39"/>
      <c r="G3387" s="40"/>
      <c r="H3387" s="191" t="s">
        <v>230</v>
      </c>
      <c r="I3387" s="203"/>
      <c r="J3387" s="203"/>
      <c r="K3387" s="203"/>
      <c r="L3387" s="203"/>
      <c r="M3387" s="203"/>
      <c r="N3387" s="203"/>
      <c r="O3387" s="203"/>
      <c r="P3387" s="42"/>
      <c r="Q3387" s="43"/>
      <c r="R3387" s="42"/>
      <c r="S3387" s="43"/>
      <c r="T3387" s="44"/>
      <c r="U3387" s="44"/>
      <c r="V3387" s="44"/>
      <c r="W3387" s="45"/>
    </row>
    <row r="3388" spans="6:25" s="38" customFormat="1" ht="6" customHeight="1" outlineLevel="2" x14ac:dyDescent="0.3">
      <c r="F3388" s="39"/>
      <c r="G3388" s="40"/>
      <c r="H3388" s="41"/>
      <c r="I3388" s="46"/>
      <c r="J3388" s="46"/>
      <c r="K3388" s="46"/>
      <c r="L3388" s="46"/>
      <c r="M3388" s="46"/>
      <c r="N3388" s="46"/>
      <c r="O3388" s="46"/>
      <c r="P3388" s="42"/>
      <c r="Q3388" s="43"/>
      <c r="R3388" s="42"/>
      <c r="S3388" s="43"/>
      <c r="T3388" s="44"/>
      <c r="U3388" s="44"/>
      <c r="V3388" s="44"/>
      <c r="W3388" s="45"/>
    </row>
    <row r="3389" spans="6:25" s="3" customFormat="1" ht="12.75" customHeight="1" outlineLevel="2" x14ac:dyDescent="0.25">
      <c r="F3389" s="9"/>
      <c r="G3389" s="10"/>
      <c r="H3389" s="10"/>
      <c r="I3389" s="11"/>
      <c r="J3389" s="10"/>
      <c r="K3389" s="12"/>
      <c r="L3389" s="13"/>
      <c r="M3389" s="12"/>
      <c r="N3389" s="13"/>
      <c r="O3389" s="14"/>
      <c r="P3389" s="15"/>
      <c r="Q3389" s="13"/>
      <c r="R3389" s="13"/>
      <c r="S3389" s="13"/>
      <c r="T3389" s="16" t="s">
        <v>3</v>
      </c>
      <c r="U3389" s="13"/>
      <c r="V3389" s="13"/>
      <c r="W3389" s="13"/>
    </row>
    <row r="3390" spans="6:25" s="69" customFormat="1" ht="16.5" customHeight="1" outlineLevel="1" x14ac:dyDescent="0.3">
      <c r="F3390" s="70"/>
      <c r="G3390" s="71"/>
      <c r="H3390" s="72"/>
      <c r="I3390" s="72" t="s">
        <v>1183</v>
      </c>
      <c r="J3390" s="71"/>
      <c r="K3390" s="73"/>
      <c r="L3390" s="74"/>
      <c r="M3390" s="73"/>
      <c r="N3390" s="74"/>
      <c r="O3390" s="75">
        <f>SUBTOTAL(9,O3391:O3415)</f>
        <v>5706</v>
      </c>
      <c r="P3390" s="76"/>
      <c r="Q3390" s="75">
        <f>SUBTOTAL(9,Q3391:Q3415)</f>
        <v>0</v>
      </c>
      <c r="R3390" s="74"/>
      <c r="S3390" s="75">
        <f>SUBTOTAL(9,S3391:S3415)</f>
        <v>0</v>
      </c>
      <c r="T3390" s="77"/>
      <c r="U3390" s="75">
        <f>SUBTOTAL(9,U3391:U3415)</f>
        <v>1198.2599999999998</v>
      </c>
      <c r="V3390" s="75">
        <f>SUBTOTAL(9,V3391:V3415)</f>
        <v>6904.2600000000011</v>
      </c>
      <c r="W3390" s="78"/>
      <c r="Y3390" s="75">
        <f>SUBTOTAL(9,Y3391:Y3415)</f>
        <v>8</v>
      </c>
    </row>
    <row r="3391" spans="6:25" s="38" customFormat="1" ht="24" outlineLevel="2" x14ac:dyDescent="0.3">
      <c r="F3391" s="30">
        <v>537</v>
      </c>
      <c r="G3391" s="31" t="s">
        <v>0</v>
      </c>
      <c r="H3391" s="32" t="s">
        <v>175</v>
      </c>
      <c r="I3391" s="33" t="s">
        <v>1382</v>
      </c>
      <c r="J3391" s="31" t="s">
        <v>5</v>
      </c>
      <c r="K3391" s="34">
        <v>20</v>
      </c>
      <c r="L3391" s="35">
        <v>0</v>
      </c>
      <c r="M3391" s="34">
        <v>20</v>
      </c>
      <c r="N3391" s="36">
        <v>18</v>
      </c>
      <c r="O3391" s="37">
        <f>M3391*N3391</f>
        <v>360</v>
      </c>
      <c r="P3391" s="37"/>
      <c r="Q3391" s="37">
        <f>M3391*P3391</f>
        <v>0</v>
      </c>
      <c r="R3391" s="37"/>
      <c r="S3391" s="37">
        <f>M3391*R3391</f>
        <v>0</v>
      </c>
      <c r="T3391" s="37">
        <v>21</v>
      </c>
      <c r="U3391" s="37">
        <f>O3391*T3391/100</f>
        <v>75.599999999999994</v>
      </c>
      <c r="V3391" s="37">
        <f>U3391+O3391</f>
        <v>435.6</v>
      </c>
      <c r="W3391" s="37"/>
      <c r="X3391" s="37"/>
      <c r="Y3391" s="37">
        <v>1</v>
      </c>
    </row>
    <row r="3392" spans="6:25" s="38" customFormat="1" ht="12" outlineLevel="2" x14ac:dyDescent="0.3">
      <c r="F3392" s="39"/>
      <c r="G3392" s="40"/>
      <c r="H3392" s="191" t="s">
        <v>230</v>
      </c>
      <c r="I3392" s="203"/>
      <c r="J3392" s="203"/>
      <c r="K3392" s="203"/>
      <c r="L3392" s="203"/>
      <c r="M3392" s="203"/>
      <c r="N3392" s="203"/>
      <c r="O3392" s="203"/>
      <c r="P3392" s="42"/>
      <c r="Q3392" s="43"/>
      <c r="R3392" s="42"/>
      <c r="S3392" s="43"/>
      <c r="T3392" s="44"/>
      <c r="U3392" s="44"/>
      <c r="V3392" s="44"/>
      <c r="W3392" s="45"/>
    </row>
    <row r="3393" spans="6:25" s="38" customFormat="1" ht="6" customHeight="1" outlineLevel="2" x14ac:dyDescent="0.3">
      <c r="F3393" s="39"/>
      <c r="G3393" s="40"/>
      <c r="H3393" s="41"/>
      <c r="I3393" s="46"/>
      <c r="J3393" s="46"/>
      <c r="K3393" s="46"/>
      <c r="L3393" s="46"/>
      <c r="M3393" s="46"/>
      <c r="N3393" s="46"/>
      <c r="O3393" s="46"/>
      <c r="P3393" s="42"/>
      <c r="Q3393" s="43"/>
      <c r="R3393" s="42"/>
      <c r="S3393" s="43"/>
      <c r="T3393" s="44"/>
      <c r="U3393" s="44"/>
      <c r="V3393" s="44"/>
      <c r="W3393" s="45"/>
    </row>
    <row r="3394" spans="6:25" s="38" customFormat="1" ht="12" outlineLevel="2" x14ac:dyDescent="0.3">
      <c r="F3394" s="30">
        <v>538</v>
      </c>
      <c r="G3394" s="31" t="s">
        <v>0</v>
      </c>
      <c r="H3394" s="32" t="s">
        <v>176</v>
      </c>
      <c r="I3394" s="33" t="s">
        <v>1270</v>
      </c>
      <c r="J3394" s="31" t="s">
        <v>5</v>
      </c>
      <c r="K3394" s="34">
        <v>30</v>
      </c>
      <c r="L3394" s="35">
        <v>0</v>
      </c>
      <c r="M3394" s="34">
        <v>30</v>
      </c>
      <c r="N3394" s="36">
        <v>27.5</v>
      </c>
      <c r="O3394" s="37">
        <f>M3394*N3394</f>
        <v>825</v>
      </c>
      <c r="P3394" s="37"/>
      <c r="Q3394" s="37">
        <f>M3394*P3394</f>
        <v>0</v>
      </c>
      <c r="R3394" s="37"/>
      <c r="S3394" s="37">
        <f>M3394*R3394</f>
        <v>0</v>
      </c>
      <c r="T3394" s="37">
        <v>21</v>
      </c>
      <c r="U3394" s="37">
        <f>O3394*T3394/100</f>
        <v>173.25</v>
      </c>
      <c r="V3394" s="37">
        <f>U3394+O3394</f>
        <v>998.25</v>
      </c>
      <c r="W3394" s="37"/>
      <c r="X3394" s="37"/>
      <c r="Y3394" s="37">
        <v>1</v>
      </c>
    </row>
    <row r="3395" spans="6:25" s="38" customFormat="1" ht="12" outlineLevel="2" x14ac:dyDescent="0.3">
      <c r="F3395" s="39"/>
      <c r="G3395" s="40"/>
      <c r="H3395" s="191" t="s">
        <v>230</v>
      </c>
      <c r="I3395" s="203"/>
      <c r="J3395" s="203"/>
      <c r="K3395" s="203"/>
      <c r="L3395" s="203"/>
      <c r="M3395" s="203"/>
      <c r="N3395" s="203"/>
      <c r="O3395" s="203"/>
      <c r="P3395" s="42"/>
      <c r="Q3395" s="43"/>
      <c r="R3395" s="42"/>
      <c r="S3395" s="43"/>
      <c r="T3395" s="44"/>
      <c r="U3395" s="44"/>
      <c r="V3395" s="44"/>
      <c r="W3395" s="45"/>
    </row>
    <row r="3396" spans="6:25" s="38" customFormat="1" ht="6" customHeight="1" outlineLevel="2" x14ac:dyDescent="0.3">
      <c r="F3396" s="39"/>
      <c r="G3396" s="40"/>
      <c r="H3396" s="41"/>
      <c r="I3396" s="46"/>
      <c r="J3396" s="46"/>
      <c r="K3396" s="46"/>
      <c r="L3396" s="46"/>
      <c r="M3396" s="46"/>
      <c r="N3396" s="46"/>
      <c r="O3396" s="46"/>
      <c r="P3396" s="42"/>
      <c r="Q3396" s="43"/>
      <c r="R3396" s="42"/>
      <c r="S3396" s="43"/>
      <c r="T3396" s="44"/>
      <c r="U3396" s="44"/>
      <c r="V3396" s="44"/>
      <c r="W3396" s="45"/>
    </row>
    <row r="3397" spans="6:25" s="38" customFormat="1" ht="12" outlineLevel="2" x14ac:dyDescent="0.3">
      <c r="F3397" s="30">
        <v>539</v>
      </c>
      <c r="G3397" s="31" t="s">
        <v>0</v>
      </c>
      <c r="H3397" s="32" t="s">
        <v>153</v>
      </c>
      <c r="I3397" s="33" t="s">
        <v>678</v>
      </c>
      <c r="J3397" s="31" t="s">
        <v>5</v>
      </c>
      <c r="K3397" s="34">
        <v>30</v>
      </c>
      <c r="L3397" s="35">
        <v>-33.333333333333336</v>
      </c>
      <c r="M3397" s="34">
        <v>20</v>
      </c>
      <c r="N3397" s="36">
        <v>11</v>
      </c>
      <c r="O3397" s="37">
        <f>M3397*N3397</f>
        <v>220</v>
      </c>
      <c r="P3397" s="37"/>
      <c r="Q3397" s="37">
        <f>M3397*P3397</f>
        <v>0</v>
      </c>
      <c r="R3397" s="37"/>
      <c r="S3397" s="37">
        <f>M3397*R3397</f>
        <v>0</v>
      </c>
      <c r="T3397" s="37">
        <v>21</v>
      </c>
      <c r="U3397" s="37">
        <f>O3397*T3397/100</f>
        <v>46.2</v>
      </c>
      <c r="V3397" s="37">
        <f>U3397+O3397</f>
        <v>266.2</v>
      </c>
      <c r="W3397" s="37"/>
      <c r="X3397" s="37"/>
      <c r="Y3397" s="37">
        <v>1</v>
      </c>
    </row>
    <row r="3398" spans="6:25" s="38" customFormat="1" ht="12" outlineLevel="2" x14ac:dyDescent="0.3">
      <c r="F3398" s="39"/>
      <c r="G3398" s="40"/>
      <c r="H3398" s="191" t="s">
        <v>230</v>
      </c>
      <c r="I3398" s="203"/>
      <c r="J3398" s="203"/>
      <c r="K3398" s="203"/>
      <c r="L3398" s="203"/>
      <c r="M3398" s="203"/>
      <c r="N3398" s="203"/>
      <c r="O3398" s="203"/>
      <c r="P3398" s="42"/>
      <c r="Q3398" s="43"/>
      <c r="R3398" s="42"/>
      <c r="S3398" s="43"/>
      <c r="T3398" s="44"/>
      <c r="U3398" s="44"/>
      <c r="V3398" s="44"/>
      <c r="W3398" s="45"/>
    </row>
    <row r="3399" spans="6:25" s="38" customFormat="1" ht="6" customHeight="1" outlineLevel="2" x14ac:dyDescent="0.3">
      <c r="F3399" s="39"/>
      <c r="G3399" s="40"/>
      <c r="H3399" s="41"/>
      <c r="I3399" s="46"/>
      <c r="J3399" s="46"/>
      <c r="K3399" s="46"/>
      <c r="L3399" s="46"/>
      <c r="M3399" s="46"/>
      <c r="N3399" s="46"/>
      <c r="O3399" s="46"/>
      <c r="P3399" s="42"/>
      <c r="Q3399" s="43"/>
      <c r="R3399" s="42"/>
      <c r="S3399" s="43"/>
      <c r="T3399" s="44"/>
      <c r="U3399" s="44"/>
      <c r="V3399" s="44"/>
      <c r="W3399" s="45"/>
    </row>
    <row r="3400" spans="6:25" s="38" customFormat="1" ht="12" outlineLevel="2" x14ac:dyDescent="0.3">
      <c r="F3400" s="30">
        <v>540</v>
      </c>
      <c r="G3400" s="31" t="s">
        <v>0</v>
      </c>
      <c r="H3400" s="32" t="s">
        <v>152</v>
      </c>
      <c r="I3400" s="33" t="s">
        <v>739</v>
      </c>
      <c r="J3400" s="31" t="s">
        <v>5</v>
      </c>
      <c r="K3400" s="34">
        <v>30</v>
      </c>
      <c r="L3400" s="35">
        <v>0</v>
      </c>
      <c r="M3400" s="34">
        <v>30</v>
      </c>
      <c r="N3400" s="36">
        <v>93.5</v>
      </c>
      <c r="O3400" s="37">
        <f>M3400*N3400</f>
        <v>2805</v>
      </c>
      <c r="P3400" s="37"/>
      <c r="Q3400" s="37">
        <f>M3400*P3400</f>
        <v>0</v>
      </c>
      <c r="R3400" s="37"/>
      <c r="S3400" s="37">
        <f>M3400*R3400</f>
        <v>0</v>
      </c>
      <c r="T3400" s="37">
        <v>21</v>
      </c>
      <c r="U3400" s="37">
        <f>O3400*T3400/100</f>
        <v>589.04999999999995</v>
      </c>
      <c r="V3400" s="37">
        <f>U3400+O3400</f>
        <v>3394.05</v>
      </c>
      <c r="W3400" s="37"/>
      <c r="X3400" s="37"/>
      <c r="Y3400" s="37">
        <v>1</v>
      </c>
    </row>
    <row r="3401" spans="6:25" s="38" customFormat="1" ht="12" outlineLevel="2" x14ac:dyDescent="0.3">
      <c r="F3401" s="39"/>
      <c r="G3401" s="40"/>
      <c r="H3401" s="191" t="s">
        <v>230</v>
      </c>
      <c r="I3401" s="203"/>
      <c r="J3401" s="203"/>
      <c r="K3401" s="203"/>
      <c r="L3401" s="203"/>
      <c r="M3401" s="203"/>
      <c r="N3401" s="203"/>
      <c r="O3401" s="203"/>
      <c r="P3401" s="42"/>
      <c r="Q3401" s="43"/>
      <c r="R3401" s="42"/>
      <c r="S3401" s="43"/>
      <c r="T3401" s="44"/>
      <c r="U3401" s="44"/>
      <c r="V3401" s="44"/>
      <c r="W3401" s="45"/>
    </row>
    <row r="3402" spans="6:25" s="38" customFormat="1" ht="6" customHeight="1" outlineLevel="2" x14ac:dyDescent="0.3">
      <c r="F3402" s="39"/>
      <c r="G3402" s="40"/>
      <c r="H3402" s="41"/>
      <c r="I3402" s="46"/>
      <c r="J3402" s="46"/>
      <c r="K3402" s="46"/>
      <c r="L3402" s="46"/>
      <c r="M3402" s="46"/>
      <c r="N3402" s="46"/>
      <c r="O3402" s="46"/>
      <c r="P3402" s="42"/>
      <c r="Q3402" s="43"/>
      <c r="R3402" s="42"/>
      <c r="S3402" s="43"/>
      <c r="T3402" s="44"/>
      <c r="U3402" s="44"/>
      <c r="V3402" s="44"/>
      <c r="W3402" s="45"/>
    </row>
    <row r="3403" spans="6:25" s="38" customFormat="1" ht="12" outlineLevel="2" x14ac:dyDescent="0.3">
      <c r="F3403" s="30">
        <v>541</v>
      </c>
      <c r="G3403" s="31" t="s">
        <v>0</v>
      </c>
      <c r="H3403" s="32" t="s">
        <v>177</v>
      </c>
      <c r="I3403" s="33" t="s">
        <v>1313</v>
      </c>
      <c r="J3403" s="31" t="s">
        <v>21</v>
      </c>
      <c r="K3403" s="34">
        <v>1</v>
      </c>
      <c r="L3403" s="35">
        <v>0</v>
      </c>
      <c r="M3403" s="34">
        <v>1</v>
      </c>
      <c r="N3403" s="36">
        <v>605</v>
      </c>
      <c r="O3403" s="37">
        <f>M3403*N3403</f>
        <v>605</v>
      </c>
      <c r="P3403" s="37"/>
      <c r="Q3403" s="37">
        <f>M3403*P3403</f>
        <v>0</v>
      </c>
      <c r="R3403" s="37"/>
      <c r="S3403" s="37">
        <f>M3403*R3403</f>
        <v>0</v>
      </c>
      <c r="T3403" s="37">
        <v>21</v>
      </c>
      <c r="U3403" s="37">
        <f>O3403*T3403/100</f>
        <v>127.05</v>
      </c>
      <c r="V3403" s="37">
        <f>U3403+O3403</f>
        <v>732.05</v>
      </c>
      <c r="W3403" s="37"/>
      <c r="X3403" s="37"/>
      <c r="Y3403" s="37">
        <v>1</v>
      </c>
    </row>
    <row r="3404" spans="6:25" s="38" customFormat="1" ht="12" outlineLevel="2" x14ac:dyDescent="0.3">
      <c r="F3404" s="39"/>
      <c r="G3404" s="40"/>
      <c r="H3404" s="191" t="s">
        <v>230</v>
      </c>
      <c r="I3404" s="203"/>
      <c r="J3404" s="203"/>
      <c r="K3404" s="203"/>
      <c r="L3404" s="203"/>
      <c r="M3404" s="203"/>
      <c r="N3404" s="203"/>
      <c r="O3404" s="203"/>
      <c r="P3404" s="42"/>
      <c r="Q3404" s="43"/>
      <c r="R3404" s="42"/>
      <c r="S3404" s="43"/>
      <c r="T3404" s="44"/>
      <c r="U3404" s="44"/>
      <c r="V3404" s="44"/>
      <c r="W3404" s="45"/>
    </row>
    <row r="3405" spans="6:25" s="38" customFormat="1" ht="6" customHeight="1" outlineLevel="2" x14ac:dyDescent="0.3">
      <c r="F3405" s="39"/>
      <c r="G3405" s="40"/>
      <c r="H3405" s="41"/>
      <c r="I3405" s="46"/>
      <c r="J3405" s="46"/>
      <c r="K3405" s="46"/>
      <c r="L3405" s="46"/>
      <c r="M3405" s="46"/>
      <c r="N3405" s="46"/>
      <c r="O3405" s="46"/>
      <c r="P3405" s="42"/>
      <c r="Q3405" s="43"/>
      <c r="R3405" s="42"/>
      <c r="S3405" s="43"/>
      <c r="T3405" s="44"/>
      <c r="U3405" s="44"/>
      <c r="V3405" s="44"/>
      <c r="W3405" s="45"/>
    </row>
    <row r="3406" spans="6:25" s="38" customFormat="1" ht="12" outlineLevel="2" x14ac:dyDescent="0.3">
      <c r="F3406" s="30">
        <v>542</v>
      </c>
      <c r="G3406" s="31" t="s">
        <v>0</v>
      </c>
      <c r="H3406" s="32" t="s">
        <v>137</v>
      </c>
      <c r="I3406" s="33" t="s">
        <v>1325</v>
      </c>
      <c r="J3406" s="31" t="s">
        <v>5</v>
      </c>
      <c r="K3406" s="34">
        <v>10</v>
      </c>
      <c r="L3406" s="35">
        <v>0</v>
      </c>
      <c r="M3406" s="34">
        <v>10</v>
      </c>
      <c r="N3406" s="36">
        <v>11</v>
      </c>
      <c r="O3406" s="37">
        <f>M3406*N3406</f>
        <v>110</v>
      </c>
      <c r="P3406" s="37"/>
      <c r="Q3406" s="37">
        <f>M3406*P3406</f>
        <v>0</v>
      </c>
      <c r="R3406" s="37"/>
      <c r="S3406" s="37">
        <f>M3406*R3406</f>
        <v>0</v>
      </c>
      <c r="T3406" s="37">
        <v>21</v>
      </c>
      <c r="U3406" s="37">
        <f>O3406*T3406/100</f>
        <v>23.1</v>
      </c>
      <c r="V3406" s="37">
        <f>U3406+O3406</f>
        <v>133.1</v>
      </c>
      <c r="W3406" s="37"/>
      <c r="X3406" s="37"/>
      <c r="Y3406" s="37">
        <v>1</v>
      </c>
    </row>
    <row r="3407" spans="6:25" s="38" customFormat="1" ht="12" outlineLevel="2" x14ac:dyDescent="0.3">
      <c r="F3407" s="39"/>
      <c r="G3407" s="40"/>
      <c r="H3407" s="191" t="s">
        <v>230</v>
      </c>
      <c r="I3407" s="203"/>
      <c r="J3407" s="203"/>
      <c r="K3407" s="203"/>
      <c r="L3407" s="203"/>
      <c r="M3407" s="203"/>
      <c r="N3407" s="203"/>
      <c r="O3407" s="203"/>
      <c r="P3407" s="42"/>
      <c r="Q3407" s="43"/>
      <c r="R3407" s="42"/>
      <c r="S3407" s="43"/>
      <c r="T3407" s="44"/>
      <c r="U3407" s="44"/>
      <c r="V3407" s="44"/>
      <c r="W3407" s="45"/>
    </row>
    <row r="3408" spans="6:25" s="38" customFormat="1" ht="6" customHeight="1" outlineLevel="2" x14ac:dyDescent="0.3">
      <c r="F3408" s="39"/>
      <c r="G3408" s="40"/>
      <c r="H3408" s="41"/>
      <c r="I3408" s="46"/>
      <c r="J3408" s="46"/>
      <c r="K3408" s="46"/>
      <c r="L3408" s="46"/>
      <c r="M3408" s="46"/>
      <c r="N3408" s="46"/>
      <c r="O3408" s="46"/>
      <c r="P3408" s="42"/>
      <c r="Q3408" s="43"/>
      <c r="R3408" s="42"/>
      <c r="S3408" s="43"/>
      <c r="T3408" s="44"/>
      <c r="U3408" s="44"/>
      <c r="V3408" s="44"/>
      <c r="W3408" s="45"/>
    </row>
    <row r="3409" spans="6:25" s="38" customFormat="1" ht="12" outlineLevel="2" x14ac:dyDescent="0.3">
      <c r="F3409" s="30">
        <v>543</v>
      </c>
      <c r="G3409" s="31" t="s">
        <v>0</v>
      </c>
      <c r="H3409" s="32" t="s">
        <v>174</v>
      </c>
      <c r="I3409" s="33" t="s">
        <v>970</v>
      </c>
      <c r="J3409" s="31" t="s">
        <v>21</v>
      </c>
      <c r="K3409" s="34">
        <v>2</v>
      </c>
      <c r="L3409" s="35">
        <v>0</v>
      </c>
      <c r="M3409" s="34">
        <v>2</v>
      </c>
      <c r="N3409" s="36">
        <v>165</v>
      </c>
      <c r="O3409" s="37">
        <f>M3409*N3409</f>
        <v>330</v>
      </c>
      <c r="P3409" s="37"/>
      <c r="Q3409" s="37">
        <f>M3409*P3409</f>
        <v>0</v>
      </c>
      <c r="R3409" s="37"/>
      <c r="S3409" s="37">
        <f>M3409*R3409</f>
        <v>0</v>
      </c>
      <c r="T3409" s="37">
        <v>21</v>
      </c>
      <c r="U3409" s="37">
        <f>O3409*T3409/100</f>
        <v>69.3</v>
      </c>
      <c r="V3409" s="37">
        <f>U3409+O3409</f>
        <v>399.3</v>
      </c>
      <c r="W3409" s="37"/>
      <c r="X3409" s="37"/>
      <c r="Y3409" s="37">
        <v>1</v>
      </c>
    </row>
    <row r="3410" spans="6:25" s="38" customFormat="1" ht="12" outlineLevel="2" x14ac:dyDescent="0.3">
      <c r="F3410" s="39"/>
      <c r="G3410" s="40"/>
      <c r="H3410" s="191" t="s">
        <v>230</v>
      </c>
      <c r="I3410" s="203"/>
      <c r="J3410" s="203"/>
      <c r="K3410" s="203"/>
      <c r="L3410" s="203"/>
      <c r="M3410" s="203"/>
      <c r="N3410" s="203"/>
      <c r="O3410" s="203"/>
      <c r="P3410" s="42"/>
      <c r="Q3410" s="43"/>
      <c r="R3410" s="42"/>
      <c r="S3410" s="43"/>
      <c r="T3410" s="44"/>
      <c r="U3410" s="44"/>
      <c r="V3410" s="44"/>
      <c r="W3410" s="45"/>
    </row>
    <row r="3411" spans="6:25" s="38" customFormat="1" ht="6" customHeight="1" outlineLevel="2" x14ac:dyDescent="0.3">
      <c r="F3411" s="39"/>
      <c r="G3411" s="40"/>
      <c r="H3411" s="41"/>
      <c r="I3411" s="46"/>
      <c r="J3411" s="46"/>
      <c r="K3411" s="46"/>
      <c r="L3411" s="46"/>
      <c r="M3411" s="46"/>
      <c r="N3411" s="46"/>
      <c r="O3411" s="46"/>
      <c r="P3411" s="42"/>
      <c r="Q3411" s="43"/>
      <c r="R3411" s="42"/>
      <c r="S3411" s="43"/>
      <c r="T3411" s="44"/>
      <c r="U3411" s="44"/>
      <c r="V3411" s="44"/>
      <c r="W3411" s="45"/>
    </row>
    <row r="3412" spans="6:25" s="38" customFormat="1" ht="12" outlineLevel="2" x14ac:dyDescent="0.3">
      <c r="F3412" s="30">
        <v>544</v>
      </c>
      <c r="G3412" s="31" t="s">
        <v>0</v>
      </c>
      <c r="H3412" s="32" t="s">
        <v>161</v>
      </c>
      <c r="I3412" s="33" t="s">
        <v>1353</v>
      </c>
      <c r="J3412" s="31" t="s">
        <v>5</v>
      </c>
      <c r="K3412" s="34">
        <v>10</v>
      </c>
      <c r="L3412" s="35">
        <v>0</v>
      </c>
      <c r="M3412" s="34">
        <v>10</v>
      </c>
      <c r="N3412" s="36">
        <v>45.1</v>
      </c>
      <c r="O3412" s="37">
        <f>M3412*N3412</f>
        <v>451</v>
      </c>
      <c r="P3412" s="37"/>
      <c r="Q3412" s="37">
        <f>M3412*P3412</f>
        <v>0</v>
      </c>
      <c r="R3412" s="37"/>
      <c r="S3412" s="37">
        <f>M3412*R3412</f>
        <v>0</v>
      </c>
      <c r="T3412" s="37">
        <v>21</v>
      </c>
      <c r="U3412" s="37">
        <f>O3412*T3412/100</f>
        <v>94.71</v>
      </c>
      <c r="V3412" s="37">
        <f>U3412+O3412</f>
        <v>545.71</v>
      </c>
      <c r="W3412" s="37"/>
      <c r="X3412" s="37"/>
      <c r="Y3412" s="37">
        <v>1</v>
      </c>
    </row>
    <row r="3413" spans="6:25" s="38" customFormat="1" ht="12" outlineLevel="2" x14ac:dyDescent="0.3">
      <c r="F3413" s="39"/>
      <c r="G3413" s="40"/>
      <c r="H3413" s="191" t="s">
        <v>230</v>
      </c>
      <c r="I3413" s="203"/>
      <c r="J3413" s="203"/>
      <c r="K3413" s="203"/>
      <c r="L3413" s="203"/>
      <c r="M3413" s="203"/>
      <c r="N3413" s="203"/>
      <c r="O3413" s="203"/>
      <c r="P3413" s="42"/>
      <c r="Q3413" s="43"/>
      <c r="R3413" s="42"/>
      <c r="S3413" s="43"/>
      <c r="T3413" s="44"/>
      <c r="U3413" s="44"/>
      <c r="V3413" s="44"/>
      <c r="W3413" s="45"/>
    </row>
    <row r="3414" spans="6:25" s="38" customFormat="1" ht="6" customHeight="1" outlineLevel="2" x14ac:dyDescent="0.3">
      <c r="F3414" s="39"/>
      <c r="G3414" s="40"/>
      <c r="H3414" s="41"/>
      <c r="I3414" s="46"/>
      <c r="J3414" s="46"/>
      <c r="K3414" s="46"/>
      <c r="L3414" s="46"/>
      <c r="M3414" s="46"/>
      <c r="N3414" s="46"/>
      <c r="O3414" s="46"/>
      <c r="P3414" s="42"/>
      <c r="Q3414" s="43"/>
      <c r="R3414" s="42"/>
      <c r="S3414" s="43"/>
      <c r="T3414" s="44"/>
      <c r="U3414" s="44"/>
      <c r="V3414" s="44"/>
      <c r="W3414" s="45"/>
    </row>
    <row r="3415" spans="6:25" s="3" customFormat="1" ht="12.75" customHeight="1" outlineLevel="2" x14ac:dyDescent="0.25">
      <c r="F3415" s="9"/>
      <c r="G3415" s="10"/>
      <c r="H3415" s="10"/>
      <c r="I3415" s="11"/>
      <c r="J3415" s="10"/>
      <c r="K3415" s="12"/>
      <c r="L3415" s="13"/>
      <c r="M3415" s="12"/>
      <c r="N3415" s="13"/>
      <c r="O3415" s="14"/>
      <c r="P3415" s="15"/>
      <c r="Q3415" s="13"/>
      <c r="R3415" s="13"/>
      <c r="S3415" s="13"/>
      <c r="T3415" s="16" t="s">
        <v>3</v>
      </c>
      <c r="U3415" s="13"/>
      <c r="V3415" s="13"/>
      <c r="W3415" s="13"/>
    </row>
    <row r="3416" spans="6:25" s="69" customFormat="1" ht="16.5" customHeight="1" outlineLevel="1" x14ac:dyDescent="0.3">
      <c r="F3416" s="70"/>
      <c r="G3416" s="71"/>
      <c r="H3416" s="72"/>
      <c r="I3416" s="72" t="s">
        <v>1269</v>
      </c>
      <c r="J3416" s="71"/>
      <c r="K3416" s="73"/>
      <c r="L3416" s="74"/>
      <c r="M3416" s="73"/>
      <c r="N3416" s="74"/>
      <c r="O3416" s="75">
        <f>SUBTOTAL(9,O3417:O3438)</f>
        <v>35237.599999999999</v>
      </c>
      <c r="P3416" s="76"/>
      <c r="Q3416" s="75">
        <f>SUBTOTAL(9,Q3417:Q3438)</f>
        <v>0</v>
      </c>
      <c r="R3416" s="74"/>
      <c r="S3416" s="75">
        <f>SUBTOTAL(9,S3417:S3438)</f>
        <v>0</v>
      </c>
      <c r="T3416" s="77"/>
      <c r="U3416" s="75">
        <f>SUBTOTAL(9,U3417:U3438)</f>
        <v>7399.8959999999997</v>
      </c>
      <c r="V3416" s="75">
        <f>SUBTOTAL(9,V3417:V3438)</f>
        <v>42637.496000000014</v>
      </c>
      <c r="W3416" s="78"/>
      <c r="Y3416" s="75">
        <f>SUBTOTAL(9,Y3417:Y3438)</f>
        <v>7</v>
      </c>
    </row>
    <row r="3417" spans="6:25" s="38" customFormat="1" ht="12" outlineLevel="2" x14ac:dyDescent="0.3">
      <c r="F3417" s="30">
        <v>545</v>
      </c>
      <c r="G3417" s="31" t="s">
        <v>0</v>
      </c>
      <c r="H3417" s="32" t="s">
        <v>178</v>
      </c>
      <c r="I3417" s="33" t="s">
        <v>1351</v>
      </c>
      <c r="J3417" s="31" t="s">
        <v>21</v>
      </c>
      <c r="K3417" s="34">
        <v>2</v>
      </c>
      <c r="L3417" s="35">
        <v>0</v>
      </c>
      <c r="M3417" s="34">
        <v>2</v>
      </c>
      <c r="N3417" s="36">
        <v>13740</v>
      </c>
      <c r="O3417" s="37">
        <f>M3417*N3417</f>
        <v>27480</v>
      </c>
      <c r="P3417" s="37"/>
      <c r="Q3417" s="37">
        <f>M3417*P3417</f>
        <v>0</v>
      </c>
      <c r="R3417" s="37"/>
      <c r="S3417" s="37">
        <f>M3417*R3417</f>
        <v>0</v>
      </c>
      <c r="T3417" s="37">
        <v>21</v>
      </c>
      <c r="U3417" s="37">
        <f>O3417*T3417/100</f>
        <v>5770.8</v>
      </c>
      <c r="V3417" s="37">
        <f>U3417+O3417</f>
        <v>33250.800000000003</v>
      </c>
      <c r="W3417" s="37"/>
      <c r="X3417" s="37"/>
      <c r="Y3417" s="37">
        <v>1</v>
      </c>
    </row>
    <row r="3418" spans="6:25" s="38" customFormat="1" ht="12" outlineLevel="2" x14ac:dyDescent="0.3">
      <c r="F3418" s="39"/>
      <c r="G3418" s="40"/>
      <c r="H3418" s="191" t="s">
        <v>230</v>
      </c>
      <c r="I3418" s="203"/>
      <c r="J3418" s="203"/>
      <c r="K3418" s="203"/>
      <c r="L3418" s="203"/>
      <c r="M3418" s="203"/>
      <c r="N3418" s="203"/>
      <c r="O3418" s="203"/>
      <c r="P3418" s="42"/>
      <c r="Q3418" s="43"/>
      <c r="R3418" s="42"/>
      <c r="S3418" s="43"/>
      <c r="T3418" s="44"/>
      <c r="U3418" s="44"/>
      <c r="V3418" s="44"/>
      <c r="W3418" s="45"/>
    </row>
    <row r="3419" spans="6:25" s="38" customFormat="1" ht="6" customHeight="1" outlineLevel="2" x14ac:dyDescent="0.3">
      <c r="F3419" s="39"/>
      <c r="G3419" s="40"/>
      <c r="H3419" s="41"/>
      <c r="I3419" s="46"/>
      <c r="J3419" s="46"/>
      <c r="K3419" s="46"/>
      <c r="L3419" s="46"/>
      <c r="M3419" s="46"/>
      <c r="N3419" s="46"/>
      <c r="O3419" s="46"/>
      <c r="P3419" s="42"/>
      <c r="Q3419" s="43"/>
      <c r="R3419" s="42"/>
      <c r="S3419" s="43"/>
      <c r="T3419" s="44"/>
      <c r="U3419" s="44"/>
      <c r="V3419" s="44"/>
      <c r="W3419" s="45"/>
    </row>
    <row r="3420" spans="6:25" s="38" customFormat="1" ht="12" outlineLevel="2" x14ac:dyDescent="0.3">
      <c r="F3420" s="30">
        <v>546</v>
      </c>
      <c r="G3420" s="31" t="s">
        <v>0</v>
      </c>
      <c r="H3420" s="32" t="s">
        <v>179</v>
      </c>
      <c r="I3420" s="33" t="s">
        <v>1056</v>
      </c>
      <c r="J3420" s="31" t="s">
        <v>21</v>
      </c>
      <c r="K3420" s="34">
        <v>2</v>
      </c>
      <c r="L3420" s="35">
        <v>0</v>
      </c>
      <c r="M3420" s="34">
        <v>2</v>
      </c>
      <c r="N3420" s="36">
        <v>1947</v>
      </c>
      <c r="O3420" s="37">
        <f>M3420*N3420</f>
        <v>3894</v>
      </c>
      <c r="P3420" s="37"/>
      <c r="Q3420" s="37">
        <f>M3420*P3420</f>
        <v>0</v>
      </c>
      <c r="R3420" s="37"/>
      <c r="S3420" s="37">
        <f>M3420*R3420</f>
        <v>0</v>
      </c>
      <c r="T3420" s="37">
        <v>21</v>
      </c>
      <c r="U3420" s="37">
        <f>O3420*T3420/100</f>
        <v>817.74</v>
      </c>
      <c r="V3420" s="37">
        <f>U3420+O3420</f>
        <v>4711.74</v>
      </c>
      <c r="W3420" s="37"/>
      <c r="X3420" s="37"/>
      <c r="Y3420" s="37">
        <v>1</v>
      </c>
    </row>
    <row r="3421" spans="6:25" s="38" customFormat="1" ht="12" outlineLevel="2" x14ac:dyDescent="0.3">
      <c r="F3421" s="39"/>
      <c r="G3421" s="40"/>
      <c r="H3421" s="191" t="s">
        <v>230</v>
      </c>
      <c r="I3421" s="203"/>
      <c r="J3421" s="203"/>
      <c r="K3421" s="203"/>
      <c r="L3421" s="203"/>
      <c r="M3421" s="203"/>
      <c r="N3421" s="203"/>
      <c r="O3421" s="203"/>
      <c r="P3421" s="42"/>
      <c r="Q3421" s="43"/>
      <c r="R3421" s="42"/>
      <c r="S3421" s="43"/>
      <c r="T3421" s="44"/>
      <c r="U3421" s="44"/>
      <c r="V3421" s="44"/>
      <c r="W3421" s="45"/>
    </row>
    <row r="3422" spans="6:25" s="38" customFormat="1" ht="6" customHeight="1" outlineLevel="2" x14ac:dyDescent="0.3">
      <c r="F3422" s="39"/>
      <c r="G3422" s="40"/>
      <c r="H3422" s="41"/>
      <c r="I3422" s="46"/>
      <c r="J3422" s="46"/>
      <c r="K3422" s="46"/>
      <c r="L3422" s="46"/>
      <c r="M3422" s="46"/>
      <c r="N3422" s="46"/>
      <c r="O3422" s="46"/>
      <c r="P3422" s="42"/>
      <c r="Q3422" s="43"/>
      <c r="R3422" s="42"/>
      <c r="S3422" s="43"/>
      <c r="T3422" s="44"/>
      <c r="U3422" s="44"/>
      <c r="V3422" s="44"/>
      <c r="W3422" s="45"/>
    </row>
    <row r="3423" spans="6:25" s="38" customFormat="1" ht="12" outlineLevel="2" x14ac:dyDescent="0.3">
      <c r="F3423" s="30">
        <v>547</v>
      </c>
      <c r="G3423" s="31" t="s">
        <v>0</v>
      </c>
      <c r="H3423" s="32" t="s">
        <v>180</v>
      </c>
      <c r="I3423" s="33" t="s">
        <v>1328</v>
      </c>
      <c r="J3423" s="31" t="s">
        <v>21</v>
      </c>
      <c r="K3423" s="34">
        <v>2</v>
      </c>
      <c r="L3423" s="35">
        <v>0</v>
      </c>
      <c r="M3423" s="34">
        <v>2</v>
      </c>
      <c r="N3423" s="36">
        <v>986</v>
      </c>
      <c r="O3423" s="37">
        <f>M3423*N3423</f>
        <v>1972</v>
      </c>
      <c r="P3423" s="37"/>
      <c r="Q3423" s="37">
        <f>M3423*P3423</f>
        <v>0</v>
      </c>
      <c r="R3423" s="37"/>
      <c r="S3423" s="37">
        <f>M3423*R3423</f>
        <v>0</v>
      </c>
      <c r="T3423" s="37">
        <v>21</v>
      </c>
      <c r="U3423" s="37">
        <f>O3423*T3423/100</f>
        <v>414.12</v>
      </c>
      <c r="V3423" s="37">
        <f>U3423+O3423</f>
        <v>2386.12</v>
      </c>
      <c r="W3423" s="37"/>
      <c r="X3423" s="37"/>
      <c r="Y3423" s="37">
        <v>1</v>
      </c>
    </row>
    <row r="3424" spans="6:25" s="38" customFormat="1" ht="12" outlineLevel="2" x14ac:dyDescent="0.3">
      <c r="F3424" s="39"/>
      <c r="G3424" s="40"/>
      <c r="H3424" s="191" t="s">
        <v>230</v>
      </c>
      <c r="I3424" s="203"/>
      <c r="J3424" s="203"/>
      <c r="K3424" s="203"/>
      <c r="L3424" s="203"/>
      <c r="M3424" s="203"/>
      <c r="N3424" s="203"/>
      <c r="O3424" s="203"/>
      <c r="P3424" s="42"/>
      <c r="Q3424" s="43"/>
      <c r="R3424" s="42"/>
      <c r="S3424" s="43"/>
      <c r="T3424" s="44"/>
      <c r="U3424" s="44"/>
      <c r="V3424" s="44"/>
      <c r="W3424" s="45"/>
    </row>
    <row r="3425" spans="6:25" s="38" customFormat="1" ht="6" customHeight="1" outlineLevel="2" x14ac:dyDescent="0.3">
      <c r="F3425" s="39"/>
      <c r="G3425" s="40"/>
      <c r="H3425" s="41"/>
      <c r="I3425" s="46"/>
      <c r="J3425" s="46"/>
      <c r="K3425" s="46"/>
      <c r="L3425" s="46"/>
      <c r="M3425" s="46"/>
      <c r="N3425" s="46"/>
      <c r="O3425" s="46"/>
      <c r="P3425" s="42"/>
      <c r="Q3425" s="43"/>
      <c r="R3425" s="42"/>
      <c r="S3425" s="43"/>
      <c r="T3425" s="44"/>
      <c r="U3425" s="44"/>
      <c r="V3425" s="44"/>
      <c r="W3425" s="45"/>
    </row>
    <row r="3426" spans="6:25" s="38" customFormat="1" ht="12" outlineLevel="2" x14ac:dyDescent="0.3">
      <c r="F3426" s="30">
        <v>548</v>
      </c>
      <c r="G3426" s="31" t="s">
        <v>0</v>
      </c>
      <c r="H3426" s="32" t="s">
        <v>181</v>
      </c>
      <c r="I3426" s="33" t="s">
        <v>1041</v>
      </c>
      <c r="J3426" s="31" t="s">
        <v>21</v>
      </c>
      <c r="K3426" s="34">
        <v>2</v>
      </c>
      <c r="L3426" s="35">
        <v>0</v>
      </c>
      <c r="M3426" s="34">
        <v>2</v>
      </c>
      <c r="N3426" s="36">
        <v>96.8</v>
      </c>
      <c r="O3426" s="37">
        <f>M3426*N3426</f>
        <v>193.6</v>
      </c>
      <c r="P3426" s="37"/>
      <c r="Q3426" s="37">
        <f>M3426*P3426</f>
        <v>0</v>
      </c>
      <c r="R3426" s="37"/>
      <c r="S3426" s="37">
        <f>M3426*R3426</f>
        <v>0</v>
      </c>
      <c r="T3426" s="37">
        <v>21</v>
      </c>
      <c r="U3426" s="37">
        <f>O3426*T3426/100</f>
        <v>40.655999999999999</v>
      </c>
      <c r="V3426" s="37">
        <f>U3426+O3426</f>
        <v>234.256</v>
      </c>
      <c r="W3426" s="37"/>
      <c r="X3426" s="37"/>
      <c r="Y3426" s="37">
        <v>1</v>
      </c>
    </row>
    <row r="3427" spans="6:25" s="38" customFormat="1" ht="12" outlineLevel="2" x14ac:dyDescent="0.3">
      <c r="F3427" s="39"/>
      <c r="G3427" s="40"/>
      <c r="H3427" s="191" t="s">
        <v>230</v>
      </c>
      <c r="I3427" s="203"/>
      <c r="J3427" s="203"/>
      <c r="K3427" s="203"/>
      <c r="L3427" s="203"/>
      <c r="M3427" s="203"/>
      <c r="N3427" s="203"/>
      <c r="O3427" s="203"/>
      <c r="P3427" s="42"/>
      <c r="Q3427" s="43"/>
      <c r="R3427" s="42"/>
      <c r="S3427" s="43"/>
      <c r="T3427" s="44"/>
      <c r="U3427" s="44"/>
      <c r="V3427" s="44"/>
      <c r="W3427" s="45"/>
    </row>
    <row r="3428" spans="6:25" s="38" customFormat="1" ht="6" customHeight="1" outlineLevel="2" x14ac:dyDescent="0.3">
      <c r="F3428" s="39"/>
      <c r="G3428" s="40"/>
      <c r="H3428" s="41"/>
      <c r="I3428" s="46"/>
      <c r="J3428" s="46"/>
      <c r="K3428" s="46"/>
      <c r="L3428" s="46"/>
      <c r="M3428" s="46"/>
      <c r="N3428" s="46"/>
      <c r="O3428" s="46"/>
      <c r="P3428" s="42"/>
      <c r="Q3428" s="43"/>
      <c r="R3428" s="42"/>
      <c r="S3428" s="43"/>
      <c r="T3428" s="44"/>
      <c r="U3428" s="44"/>
      <c r="V3428" s="44"/>
      <c r="W3428" s="45"/>
    </row>
    <row r="3429" spans="6:25" s="38" customFormat="1" ht="12" outlineLevel="2" x14ac:dyDescent="0.3">
      <c r="F3429" s="30">
        <v>549</v>
      </c>
      <c r="G3429" s="31" t="s">
        <v>0</v>
      </c>
      <c r="H3429" s="32" t="s">
        <v>182</v>
      </c>
      <c r="I3429" s="33" t="s">
        <v>1309</v>
      </c>
      <c r="J3429" s="31" t="s">
        <v>21</v>
      </c>
      <c r="K3429" s="34">
        <v>2</v>
      </c>
      <c r="L3429" s="35">
        <v>0</v>
      </c>
      <c r="M3429" s="34">
        <v>2</v>
      </c>
      <c r="N3429" s="36">
        <v>803</v>
      </c>
      <c r="O3429" s="37">
        <f>M3429*N3429</f>
        <v>1606</v>
      </c>
      <c r="P3429" s="37"/>
      <c r="Q3429" s="37">
        <f>M3429*P3429</f>
        <v>0</v>
      </c>
      <c r="R3429" s="37"/>
      <c r="S3429" s="37">
        <f>M3429*R3429</f>
        <v>0</v>
      </c>
      <c r="T3429" s="37">
        <v>21</v>
      </c>
      <c r="U3429" s="37">
        <f>O3429*T3429/100</f>
        <v>337.26</v>
      </c>
      <c r="V3429" s="37">
        <f>U3429+O3429</f>
        <v>1943.26</v>
      </c>
      <c r="W3429" s="37"/>
      <c r="X3429" s="37"/>
      <c r="Y3429" s="37">
        <v>1</v>
      </c>
    </row>
    <row r="3430" spans="6:25" s="38" customFormat="1" ht="12" outlineLevel="2" x14ac:dyDescent="0.3">
      <c r="F3430" s="39"/>
      <c r="G3430" s="40"/>
      <c r="H3430" s="191" t="s">
        <v>230</v>
      </c>
      <c r="I3430" s="203"/>
      <c r="J3430" s="203"/>
      <c r="K3430" s="203"/>
      <c r="L3430" s="203"/>
      <c r="M3430" s="203"/>
      <c r="N3430" s="203"/>
      <c r="O3430" s="203"/>
      <c r="P3430" s="42"/>
      <c r="Q3430" s="43"/>
      <c r="R3430" s="42"/>
      <c r="S3430" s="43"/>
      <c r="T3430" s="44"/>
      <c r="U3430" s="44"/>
      <c r="V3430" s="44"/>
      <c r="W3430" s="45"/>
    </row>
    <row r="3431" spans="6:25" s="38" customFormat="1" ht="6" customHeight="1" outlineLevel="2" x14ac:dyDescent="0.3">
      <c r="F3431" s="39"/>
      <c r="G3431" s="40"/>
      <c r="H3431" s="41"/>
      <c r="I3431" s="46"/>
      <c r="J3431" s="46"/>
      <c r="K3431" s="46"/>
      <c r="L3431" s="46"/>
      <c r="M3431" s="46"/>
      <c r="N3431" s="46"/>
      <c r="O3431" s="46"/>
      <c r="P3431" s="42"/>
      <c r="Q3431" s="43"/>
      <c r="R3431" s="42"/>
      <c r="S3431" s="43"/>
      <c r="T3431" s="44"/>
      <c r="U3431" s="44"/>
      <c r="V3431" s="44"/>
      <c r="W3431" s="45"/>
    </row>
    <row r="3432" spans="6:25" s="38" customFormat="1" ht="12" outlineLevel="2" x14ac:dyDescent="0.3">
      <c r="F3432" s="30">
        <v>550</v>
      </c>
      <c r="G3432" s="31" t="s">
        <v>0</v>
      </c>
      <c r="H3432" s="32" t="s">
        <v>154</v>
      </c>
      <c r="I3432" s="33" t="s">
        <v>1241</v>
      </c>
      <c r="J3432" s="31" t="s">
        <v>21</v>
      </c>
      <c r="K3432" s="34">
        <v>2</v>
      </c>
      <c r="L3432" s="35">
        <v>0</v>
      </c>
      <c r="M3432" s="34">
        <v>2</v>
      </c>
      <c r="N3432" s="36">
        <v>23</v>
      </c>
      <c r="O3432" s="37">
        <f>M3432*N3432</f>
        <v>46</v>
      </c>
      <c r="P3432" s="37"/>
      <c r="Q3432" s="37">
        <f>M3432*P3432</f>
        <v>0</v>
      </c>
      <c r="R3432" s="37"/>
      <c r="S3432" s="37">
        <f>M3432*R3432</f>
        <v>0</v>
      </c>
      <c r="T3432" s="37">
        <v>21</v>
      </c>
      <c r="U3432" s="37">
        <f>O3432*T3432/100</f>
        <v>9.66</v>
      </c>
      <c r="V3432" s="37">
        <f>U3432+O3432</f>
        <v>55.66</v>
      </c>
      <c r="W3432" s="37"/>
      <c r="X3432" s="37"/>
      <c r="Y3432" s="37">
        <v>1</v>
      </c>
    </row>
    <row r="3433" spans="6:25" s="38" customFormat="1" ht="12" outlineLevel="2" x14ac:dyDescent="0.3">
      <c r="F3433" s="39"/>
      <c r="G3433" s="40"/>
      <c r="H3433" s="191" t="s">
        <v>230</v>
      </c>
      <c r="I3433" s="203"/>
      <c r="J3433" s="203"/>
      <c r="K3433" s="203"/>
      <c r="L3433" s="203"/>
      <c r="M3433" s="203"/>
      <c r="N3433" s="203"/>
      <c r="O3433" s="203"/>
      <c r="P3433" s="42"/>
      <c r="Q3433" s="43"/>
      <c r="R3433" s="42"/>
      <c r="S3433" s="43"/>
      <c r="T3433" s="44"/>
      <c r="U3433" s="44"/>
      <c r="V3433" s="44"/>
      <c r="W3433" s="45"/>
    </row>
    <row r="3434" spans="6:25" s="38" customFormat="1" ht="6" customHeight="1" outlineLevel="2" x14ac:dyDescent="0.3">
      <c r="F3434" s="39"/>
      <c r="G3434" s="40"/>
      <c r="H3434" s="41"/>
      <c r="I3434" s="46"/>
      <c r="J3434" s="46"/>
      <c r="K3434" s="46"/>
      <c r="L3434" s="46"/>
      <c r="M3434" s="46"/>
      <c r="N3434" s="46"/>
      <c r="O3434" s="46"/>
      <c r="P3434" s="42"/>
      <c r="Q3434" s="43"/>
      <c r="R3434" s="42"/>
      <c r="S3434" s="43"/>
      <c r="T3434" s="44"/>
      <c r="U3434" s="44"/>
      <c r="V3434" s="44"/>
      <c r="W3434" s="45"/>
    </row>
    <row r="3435" spans="6:25" s="38" customFormat="1" ht="12" outlineLevel="2" x14ac:dyDescent="0.3">
      <c r="F3435" s="30">
        <v>551</v>
      </c>
      <c r="G3435" s="31" t="s">
        <v>0</v>
      </c>
      <c r="H3435" s="32" t="s">
        <v>155</v>
      </c>
      <c r="I3435" s="33" t="s">
        <v>1241</v>
      </c>
      <c r="J3435" s="31" t="s">
        <v>21</v>
      </c>
      <c r="K3435" s="34">
        <v>2</v>
      </c>
      <c r="L3435" s="35">
        <v>0</v>
      </c>
      <c r="M3435" s="34">
        <v>2</v>
      </c>
      <c r="N3435" s="36">
        <v>23</v>
      </c>
      <c r="O3435" s="37">
        <f>M3435*N3435</f>
        <v>46</v>
      </c>
      <c r="P3435" s="37"/>
      <c r="Q3435" s="37">
        <f>M3435*P3435</f>
        <v>0</v>
      </c>
      <c r="R3435" s="37"/>
      <c r="S3435" s="37">
        <f>M3435*R3435</f>
        <v>0</v>
      </c>
      <c r="T3435" s="37">
        <v>21</v>
      </c>
      <c r="U3435" s="37">
        <f>O3435*T3435/100</f>
        <v>9.66</v>
      </c>
      <c r="V3435" s="37">
        <f>U3435+O3435</f>
        <v>55.66</v>
      </c>
      <c r="W3435" s="37"/>
      <c r="X3435" s="37"/>
      <c r="Y3435" s="37">
        <v>1</v>
      </c>
    </row>
    <row r="3436" spans="6:25" s="38" customFormat="1" ht="12" outlineLevel="2" x14ac:dyDescent="0.3">
      <c r="F3436" s="39"/>
      <c r="G3436" s="40"/>
      <c r="H3436" s="191" t="s">
        <v>230</v>
      </c>
      <c r="I3436" s="203"/>
      <c r="J3436" s="203"/>
      <c r="K3436" s="203"/>
      <c r="L3436" s="203"/>
      <c r="M3436" s="203"/>
      <c r="N3436" s="203"/>
      <c r="O3436" s="203"/>
      <c r="P3436" s="42"/>
      <c r="Q3436" s="43"/>
      <c r="R3436" s="42"/>
      <c r="S3436" s="43"/>
      <c r="T3436" s="44"/>
      <c r="U3436" s="44"/>
      <c r="V3436" s="44"/>
      <c r="W3436" s="45"/>
    </row>
    <row r="3437" spans="6:25" s="38" customFormat="1" ht="6" customHeight="1" outlineLevel="2" x14ac:dyDescent="0.3">
      <c r="F3437" s="39"/>
      <c r="G3437" s="40"/>
      <c r="H3437" s="41"/>
      <c r="I3437" s="46"/>
      <c r="J3437" s="46"/>
      <c r="K3437" s="46"/>
      <c r="L3437" s="46"/>
      <c r="M3437" s="46"/>
      <c r="N3437" s="46"/>
      <c r="O3437" s="46"/>
      <c r="P3437" s="42"/>
      <c r="Q3437" s="43"/>
      <c r="R3437" s="42"/>
      <c r="S3437" s="43"/>
      <c r="T3437" s="44"/>
      <c r="U3437" s="44"/>
      <c r="V3437" s="44"/>
      <c r="W3437" s="45"/>
    </row>
    <row r="3438" spans="6:25" s="3" customFormat="1" ht="12.75" customHeight="1" outlineLevel="2" x14ac:dyDescent="0.25">
      <c r="F3438" s="9"/>
      <c r="G3438" s="10"/>
      <c r="H3438" s="10"/>
      <c r="I3438" s="11"/>
      <c r="J3438" s="10"/>
      <c r="K3438" s="12"/>
      <c r="L3438" s="13"/>
      <c r="M3438" s="12"/>
      <c r="N3438" s="13"/>
      <c r="O3438" s="14"/>
      <c r="P3438" s="15"/>
      <c r="Q3438" s="13"/>
      <c r="R3438" s="13"/>
      <c r="S3438" s="13"/>
      <c r="T3438" s="16" t="s">
        <v>3</v>
      </c>
      <c r="U3438" s="13"/>
      <c r="V3438" s="13"/>
      <c r="W3438" s="13"/>
    </row>
    <row r="3439" spans="6:25" s="3" customFormat="1" ht="12.75" customHeight="1" outlineLevel="1" x14ac:dyDescent="0.25">
      <c r="F3439" s="9"/>
      <c r="G3439" s="10"/>
      <c r="H3439" s="10"/>
      <c r="I3439" s="11"/>
      <c r="J3439" s="10"/>
      <c r="K3439" s="12"/>
      <c r="L3439" s="13"/>
      <c r="M3439" s="12"/>
      <c r="N3439" s="13"/>
      <c r="O3439" s="14"/>
      <c r="P3439" s="15"/>
      <c r="Q3439" s="13"/>
      <c r="R3439" s="13"/>
      <c r="S3439" s="13"/>
      <c r="T3439" s="16" t="s">
        <v>3</v>
      </c>
      <c r="U3439" s="13"/>
      <c r="V3439" s="13"/>
      <c r="W3439" s="13"/>
    </row>
    <row r="3440" spans="6:25" s="3" customFormat="1" ht="12.75" customHeight="1" x14ac:dyDescent="0.25">
      <c r="F3440" s="9"/>
      <c r="G3440" s="10"/>
      <c r="H3440" s="10"/>
      <c r="I3440" s="11"/>
      <c r="J3440" s="10"/>
      <c r="K3440" s="12"/>
      <c r="L3440" s="13"/>
      <c r="M3440" s="12"/>
      <c r="N3440" s="13"/>
      <c r="O3440" s="14"/>
      <c r="P3440" s="15"/>
      <c r="Q3440" s="13"/>
      <c r="R3440" s="13"/>
      <c r="S3440" s="13"/>
      <c r="T3440" s="16" t="s">
        <v>3</v>
      </c>
      <c r="U3440" s="13"/>
      <c r="V3440" s="13"/>
      <c r="W3440" s="13"/>
    </row>
  </sheetData>
  <mergeCells count="551">
    <mergeCell ref="I3395:O3395"/>
    <mergeCell ref="I3398:O3398"/>
    <mergeCell ref="I3401:O3401"/>
    <mergeCell ref="I3427:O3427"/>
    <mergeCell ref="I3430:O3430"/>
    <mergeCell ref="I3433:O3433"/>
    <mergeCell ref="I3436:O3436"/>
    <mergeCell ref="I3404:O3404"/>
    <mergeCell ref="I3407:O3407"/>
    <mergeCell ref="I3410:O3410"/>
    <mergeCell ref="I3413:O3413"/>
    <mergeCell ref="I3421:O3421"/>
    <mergeCell ref="I3424:O3424"/>
    <mergeCell ref="I3418:O3418"/>
    <mergeCell ref="I3368:O3368"/>
    <mergeCell ref="I3373:O3373"/>
    <mergeCell ref="I3381:O3381"/>
    <mergeCell ref="I3392:O3392"/>
    <mergeCell ref="I3321:O3321"/>
    <mergeCell ref="I3324:O3324"/>
    <mergeCell ref="I3327:O3327"/>
    <mergeCell ref="I3330:O3330"/>
    <mergeCell ref="I3333:O3333"/>
    <mergeCell ref="I3336:O3336"/>
    <mergeCell ref="I3354:O3354"/>
    <mergeCell ref="I3357:O3357"/>
    <mergeCell ref="I3360:O3360"/>
    <mergeCell ref="I3363:O3363"/>
    <mergeCell ref="I3376:O3376"/>
    <mergeCell ref="I3384:O3384"/>
    <mergeCell ref="I3387:O3387"/>
    <mergeCell ref="I3347:O3347"/>
    <mergeCell ref="I3339:O3339"/>
    <mergeCell ref="I3342:O3342"/>
    <mergeCell ref="I3254:O3254"/>
    <mergeCell ref="I3298:O3298"/>
    <mergeCell ref="I3306:O3306"/>
    <mergeCell ref="I3309:O3309"/>
    <mergeCell ref="I3312:O3312"/>
    <mergeCell ref="I3315:O3315"/>
    <mergeCell ref="I3318:O3318"/>
    <mergeCell ref="I3275:O3275"/>
    <mergeCell ref="I3278:O3278"/>
    <mergeCell ref="I3281:O3281"/>
    <mergeCell ref="I3289:O3289"/>
    <mergeCell ref="I3292:O3292"/>
    <mergeCell ref="I3295:O3295"/>
    <mergeCell ref="I3286:O3286"/>
    <mergeCell ref="I3303:O3303"/>
    <mergeCell ref="I3257:O3257"/>
    <mergeCell ref="I3260:O3260"/>
    <mergeCell ref="I3263:O3263"/>
    <mergeCell ref="I3266:O3266"/>
    <mergeCell ref="I3269:O3269"/>
    <mergeCell ref="I3272:O3272"/>
    <mergeCell ref="I3147:O3147"/>
    <mergeCell ref="I3152:O3152"/>
    <mergeCell ref="I3158:O3158"/>
    <mergeCell ref="I3170:O3170"/>
    <mergeCell ref="I3175:O3175"/>
    <mergeCell ref="I3180:O3180"/>
    <mergeCell ref="I3107:O3107"/>
    <mergeCell ref="I3117:O3117"/>
    <mergeCell ref="I3122:O3122"/>
    <mergeCell ref="I3127:O3127"/>
    <mergeCell ref="I3132:O3132"/>
    <mergeCell ref="I3142:O3142"/>
    <mergeCell ref="I3165:O3165"/>
    <mergeCell ref="I3002:O3002"/>
    <mergeCell ref="I3014:O3014"/>
    <mergeCell ref="I3019:O3019"/>
    <mergeCell ref="I3031:O3031"/>
    <mergeCell ref="I3051:O3051"/>
    <mergeCell ref="I3070:O3070"/>
    <mergeCell ref="I2940:O2940"/>
    <mergeCell ref="I2957:O2957"/>
    <mergeCell ref="I2968:O2968"/>
    <mergeCell ref="I2980:O2980"/>
    <mergeCell ref="I2985:O2985"/>
    <mergeCell ref="I2997:O2997"/>
    <mergeCell ref="I3026:O3026"/>
    <mergeCell ref="I3044:O3044"/>
    <mergeCell ref="I3058:O3058"/>
    <mergeCell ref="I3065:O3065"/>
    <mergeCell ref="I2895:O2895"/>
    <mergeCell ref="I2907:O2907"/>
    <mergeCell ref="I2913:O2913"/>
    <mergeCell ref="I2919:O2919"/>
    <mergeCell ref="I2925:O2925"/>
    <mergeCell ref="I2860:O2860"/>
    <mergeCell ref="I2865:O2865"/>
    <mergeCell ref="I2870:O2870"/>
    <mergeCell ref="I2875:O2875"/>
    <mergeCell ref="I2880:O2880"/>
    <mergeCell ref="I2885:O2885"/>
    <mergeCell ref="I2850:O2850"/>
    <mergeCell ref="I2855:O2855"/>
    <mergeCell ref="I2794:O2794"/>
    <mergeCell ref="I2799:O2799"/>
    <mergeCell ref="I2804:O2804"/>
    <mergeCell ref="I2809:O2809"/>
    <mergeCell ref="I2814:O2814"/>
    <mergeCell ref="I2819:O2819"/>
    <mergeCell ref="I2890:O2890"/>
    <mergeCell ref="I2729:O2729"/>
    <mergeCell ref="I2735:O2735"/>
    <mergeCell ref="I2740:O2740"/>
    <mergeCell ref="I2746:O2746"/>
    <mergeCell ref="I2751:O2751"/>
    <mergeCell ref="I2824:O2824"/>
    <mergeCell ref="I2830:O2830"/>
    <mergeCell ref="I2835:O2835"/>
    <mergeCell ref="I2842:O2842"/>
    <mergeCell ref="I3187:O3187"/>
    <mergeCell ref="I3195:O3195"/>
    <mergeCell ref="I3230:O3230"/>
    <mergeCell ref="I3237:O3237"/>
    <mergeCell ref="I3247:O3247"/>
    <mergeCell ref="I3200:O3200"/>
    <mergeCell ref="I3205:O3205"/>
    <mergeCell ref="I3213:O3213"/>
    <mergeCell ref="I3218:O3218"/>
    <mergeCell ref="I3223:O3223"/>
    <mergeCell ref="I3087:O3087"/>
    <mergeCell ref="I3102:O3102"/>
    <mergeCell ref="I3075:O3075"/>
    <mergeCell ref="I3080:O3080"/>
    <mergeCell ref="I3095:O3095"/>
    <mergeCell ref="I2685:O2685"/>
    <mergeCell ref="I2902:O2902"/>
    <mergeCell ref="I2933:O2933"/>
    <mergeCell ref="I2947:O2947"/>
    <mergeCell ref="I2992:O2992"/>
    <mergeCell ref="I3009:O3009"/>
    <mergeCell ref="I2704:O2704"/>
    <mergeCell ref="I2709:O2709"/>
    <mergeCell ref="I2714:O2714"/>
    <mergeCell ref="I2719:O2719"/>
    <mergeCell ref="I2691:O2691"/>
    <mergeCell ref="I2698:O2698"/>
    <mergeCell ref="I2756:O2756"/>
    <mergeCell ref="I2767:O2767"/>
    <mergeCell ref="I2772:O2772"/>
    <mergeCell ref="I2777:O2777"/>
    <mergeCell ref="I2784:O2784"/>
    <mergeCell ref="I2789:O2789"/>
    <mergeCell ref="I2724:O2724"/>
    <mergeCell ref="I2655:O2655"/>
    <mergeCell ref="I2670:O2670"/>
    <mergeCell ref="I2680:O2680"/>
    <mergeCell ref="I2623:O2623"/>
    <mergeCell ref="I2640:O2640"/>
    <mergeCell ref="I2647:O2647"/>
    <mergeCell ref="I2590:O2590"/>
    <mergeCell ref="I2595:O2595"/>
    <mergeCell ref="I2605:O2605"/>
    <mergeCell ref="I2610:O2610"/>
    <mergeCell ref="I2615:O2615"/>
    <mergeCell ref="I2628:O2628"/>
    <mergeCell ref="I2633:O2633"/>
    <mergeCell ref="I2663:O2663"/>
    <mergeCell ref="I2580:O2580"/>
    <mergeCell ref="I2568:O2568"/>
    <mergeCell ref="I2573:O2573"/>
    <mergeCell ref="I2478:O2478"/>
    <mergeCell ref="I2483:O2483"/>
    <mergeCell ref="I2488:O2488"/>
    <mergeCell ref="I2493:O2493"/>
    <mergeCell ref="I2498:O2498"/>
    <mergeCell ref="I2503:O2503"/>
    <mergeCell ref="I2508:O2508"/>
    <mergeCell ref="I2513:O2513"/>
    <mergeCell ref="I2518:O2518"/>
    <mergeCell ref="I2524:O2524"/>
    <mergeCell ref="I2529:O2529"/>
    <mergeCell ref="I2556:O2556"/>
    <mergeCell ref="I2563:O2563"/>
    <mergeCell ref="I2393:O2393"/>
    <mergeCell ref="I2416:O2416"/>
    <mergeCell ref="I2451:O2451"/>
    <mergeCell ref="I2473:O2473"/>
    <mergeCell ref="I2536:O2536"/>
    <mergeCell ref="I2437:O2437"/>
    <mergeCell ref="I2456:O2456"/>
    <mergeCell ref="I2461:O2461"/>
    <mergeCell ref="I2466:O2466"/>
    <mergeCell ref="I2352:O2352"/>
    <mergeCell ref="I2373:O2373"/>
    <mergeCell ref="I2379:O2379"/>
    <mergeCell ref="I2385:O2385"/>
    <mergeCell ref="I2400:O2400"/>
    <mergeCell ref="I2405:O2405"/>
    <mergeCell ref="I2409:O2409"/>
    <mergeCell ref="I2426:O2426"/>
    <mergeCell ref="I2549:O2549"/>
    <mergeCell ref="I2360:O2360"/>
    <mergeCell ref="I2126:O2126"/>
    <mergeCell ref="I2211:O2211"/>
    <mergeCell ref="I2243:O2243"/>
    <mergeCell ref="I2259:O2259"/>
    <mergeCell ref="I2174:O2174"/>
    <mergeCell ref="I2180:O2180"/>
    <mergeCell ref="I2187:O2187"/>
    <mergeCell ref="I2193:O2193"/>
    <mergeCell ref="I2199:O2199"/>
    <mergeCell ref="I2204:O2204"/>
    <mergeCell ref="I2138:O2138"/>
    <mergeCell ref="I2144:O2144"/>
    <mergeCell ref="I2150:O2150"/>
    <mergeCell ref="I2156:O2156"/>
    <mergeCell ref="I2162:O2162"/>
    <mergeCell ref="I2168:O2168"/>
    <mergeCell ref="I2300:O2300"/>
    <mergeCell ref="I2306:O2306"/>
    <mergeCell ref="I2317:O2317"/>
    <mergeCell ref="I2323:O2323"/>
    <mergeCell ref="I2329:O2329"/>
    <mergeCell ref="I2346:O2346"/>
    <mergeCell ref="I2223:O2223"/>
    <mergeCell ref="I2087:O2087"/>
    <mergeCell ref="I2099:O2099"/>
    <mergeCell ref="I2112:O2112"/>
    <mergeCell ref="I2118:O2118"/>
    <mergeCell ref="I2051:O2051"/>
    <mergeCell ref="I2063:O2063"/>
    <mergeCell ref="I2132:O2132"/>
    <mergeCell ref="I2271:O2271"/>
    <mergeCell ref="I2337:O2337"/>
    <mergeCell ref="I2229:O2229"/>
    <mergeCell ref="I2251:O2251"/>
    <mergeCell ref="I2264:O2264"/>
    <mergeCell ref="I2282:O2282"/>
    <mergeCell ref="I2294:O2294"/>
    <mergeCell ref="I1875:O1875"/>
    <mergeCell ref="I1880:O1880"/>
    <mergeCell ref="I1927:O1927"/>
    <mergeCell ref="I1946:O1946"/>
    <mergeCell ref="I1975:O1975"/>
    <mergeCell ref="I2040:O2040"/>
    <mergeCell ref="I2022:O2022"/>
    <mergeCell ref="I2030:O2030"/>
    <mergeCell ref="I2076:O2076"/>
    <mergeCell ref="I1956:O1956"/>
    <mergeCell ref="I1962:O1962"/>
    <mergeCell ref="I1967:O1967"/>
    <mergeCell ref="I1983:O1983"/>
    <mergeCell ref="I1991:O1991"/>
    <mergeCell ref="I1999:O1999"/>
    <mergeCell ref="I2006:O2006"/>
    <mergeCell ref="I2014:O2014"/>
    <mergeCell ref="I1806:O1806"/>
    <mergeCell ref="I1811:O1811"/>
    <mergeCell ref="I1816:O1816"/>
    <mergeCell ref="I1821:O1821"/>
    <mergeCell ref="I1834:O1834"/>
    <mergeCell ref="I1847:O1847"/>
    <mergeCell ref="I1889:O1889"/>
    <mergeCell ref="I1895:O1895"/>
    <mergeCell ref="I1901:O1901"/>
    <mergeCell ref="I1913:O1913"/>
    <mergeCell ref="I1936:O1936"/>
    <mergeCell ref="I1949:O1949"/>
    <mergeCell ref="I1855:O1855"/>
    <mergeCell ref="I1860:O1860"/>
    <mergeCell ref="I1865:O1865"/>
    <mergeCell ref="I1870:O1870"/>
    <mergeCell ref="I1762:O1762"/>
    <mergeCell ref="I1767:O1767"/>
    <mergeCell ref="I1779:O1779"/>
    <mergeCell ref="I1784:O1784"/>
    <mergeCell ref="I1796:O1796"/>
    <mergeCell ref="I1801:O1801"/>
    <mergeCell ref="I1721:O1721"/>
    <mergeCell ref="I1727:O1727"/>
    <mergeCell ref="I1738:O1738"/>
    <mergeCell ref="I1744:O1744"/>
    <mergeCell ref="I1750:O1750"/>
    <mergeCell ref="I1756:O1756"/>
    <mergeCell ref="I1774:O1774"/>
    <mergeCell ref="I1682:O1682"/>
    <mergeCell ref="I1687:O1687"/>
    <mergeCell ref="I1693:O1693"/>
    <mergeCell ref="I1698:O1698"/>
    <mergeCell ref="I1710:O1710"/>
    <mergeCell ref="I1716:O1716"/>
    <mergeCell ref="I1591:O1591"/>
    <mergeCell ref="I1610:O1610"/>
    <mergeCell ref="I1615:O1615"/>
    <mergeCell ref="I1620:O1620"/>
    <mergeCell ref="I1625:O1625"/>
    <mergeCell ref="I1640:O1640"/>
    <mergeCell ref="I1605:O1605"/>
    <mergeCell ref="I1632:O1632"/>
    <mergeCell ref="I1647:O1647"/>
    <mergeCell ref="I1652:O1652"/>
    <mergeCell ref="I1662:O1662"/>
    <mergeCell ref="I1667:O1667"/>
    <mergeCell ref="I1677:O1677"/>
    <mergeCell ref="I1598:O1598"/>
    <mergeCell ref="I1526:O1526"/>
    <mergeCell ref="I1531:O1531"/>
    <mergeCell ref="I1550:O1550"/>
    <mergeCell ref="I1556:O1556"/>
    <mergeCell ref="I1578:O1578"/>
    <mergeCell ref="I1584:O1584"/>
    <mergeCell ref="I1509:O1509"/>
    <mergeCell ref="I1515:O1515"/>
    <mergeCell ref="I1521:O1521"/>
    <mergeCell ref="I1538:O1538"/>
    <mergeCell ref="I1570:O1570"/>
    <mergeCell ref="I1454:O1454"/>
    <mergeCell ref="I1460:O1460"/>
    <mergeCell ref="I1466:O1466"/>
    <mergeCell ref="I1472:O1472"/>
    <mergeCell ref="I1478:O1478"/>
    <mergeCell ref="I1484:O1484"/>
    <mergeCell ref="I1306:O1306"/>
    <mergeCell ref="I1311:O1311"/>
    <mergeCell ref="I1318:O1318"/>
    <mergeCell ref="I1336:O1336"/>
    <mergeCell ref="I1348:O1348"/>
    <mergeCell ref="I1361:O1361"/>
    <mergeCell ref="I1441:O1441"/>
    <mergeCell ref="I1490:O1490"/>
    <mergeCell ref="I1496:O1496"/>
    <mergeCell ref="I1502:O1502"/>
    <mergeCell ref="I1279:O1279"/>
    <mergeCell ref="I1296:O1296"/>
    <mergeCell ref="I1301:O1301"/>
    <mergeCell ref="I1214:O1214"/>
    <mergeCell ref="I1220:O1220"/>
    <mergeCell ref="I1227:O1227"/>
    <mergeCell ref="I1234:O1234"/>
    <mergeCell ref="I1242:O1242"/>
    <mergeCell ref="I1249:O1249"/>
    <mergeCell ref="I1325:O1325"/>
    <mergeCell ref="I1411:O1411"/>
    <mergeCell ref="I1448:O1448"/>
    <mergeCell ref="I1372:O1372"/>
    <mergeCell ref="I1384:O1384"/>
    <mergeCell ref="I1397:O1397"/>
    <mergeCell ref="I1403:O1403"/>
    <mergeCell ref="I1416:O1416"/>
    <mergeCell ref="I1421:O1421"/>
    <mergeCell ref="I1426:O1426"/>
    <mergeCell ref="I1431:O1431"/>
    <mergeCell ref="I1436:O1436"/>
    <mergeCell ref="I1108:O1108"/>
    <mergeCell ref="I1113:O1113"/>
    <mergeCell ref="I1118:O1118"/>
    <mergeCell ref="I1125:O1125"/>
    <mergeCell ref="I1842:O1842"/>
    <mergeCell ref="I1908:O1908"/>
    <mergeCell ref="I1920:O1920"/>
    <mergeCell ref="I1791:O1791"/>
    <mergeCell ref="I1828:O1828"/>
    <mergeCell ref="I1162:O1162"/>
    <mergeCell ref="I1176:O1176"/>
    <mergeCell ref="I1184:O1184"/>
    <mergeCell ref="I1191:O1191"/>
    <mergeCell ref="I1199:O1199"/>
    <mergeCell ref="I1206:O1206"/>
    <mergeCell ref="I1133:O1133"/>
    <mergeCell ref="I1138:O1138"/>
    <mergeCell ref="I1143:O1143"/>
    <mergeCell ref="I1148:O1148"/>
    <mergeCell ref="I1153:O1153"/>
    <mergeCell ref="I1158:O1158"/>
    <mergeCell ref="I1257:O1257"/>
    <mergeCell ref="I1264:O1264"/>
    <mergeCell ref="I1272:O1272"/>
    <mergeCell ref="I976:O976"/>
    <mergeCell ref="I981:O981"/>
    <mergeCell ref="I986:O986"/>
    <mergeCell ref="I991:O991"/>
    <mergeCell ref="I1169:O1169"/>
    <mergeCell ref="I1289:O1289"/>
    <mergeCell ref="I1076:O1076"/>
    <mergeCell ref="I1081:O1081"/>
    <mergeCell ref="I1086:O1086"/>
    <mergeCell ref="I1092:O1092"/>
    <mergeCell ref="I1013:O1013"/>
    <mergeCell ref="I1020:O1020"/>
    <mergeCell ref="I1030:O1030"/>
    <mergeCell ref="I1035:O1035"/>
    <mergeCell ref="I998:O998"/>
    <mergeCell ref="I1006:O1006"/>
    <mergeCell ref="I1044:O1044"/>
    <mergeCell ref="I1050:O1050"/>
    <mergeCell ref="I1056:O1056"/>
    <mergeCell ref="I1061:O1061"/>
    <mergeCell ref="I1066:O1066"/>
    <mergeCell ref="I1071:O1071"/>
    <mergeCell ref="I1097:O1097"/>
    <mergeCell ref="I1103:O1103"/>
    <mergeCell ref="I930:O930"/>
    <mergeCell ref="I938:O938"/>
    <mergeCell ref="I943:O943"/>
    <mergeCell ref="I948:O948"/>
    <mergeCell ref="I960:O960"/>
    <mergeCell ref="I965:O965"/>
    <mergeCell ref="I900:O900"/>
    <mergeCell ref="I905:O905"/>
    <mergeCell ref="I910:O910"/>
    <mergeCell ref="I915:O915"/>
    <mergeCell ref="I920:O920"/>
    <mergeCell ref="I925:O925"/>
    <mergeCell ref="I955:O955"/>
    <mergeCell ref="I885:O885"/>
    <mergeCell ref="I890:O890"/>
    <mergeCell ref="I895:O895"/>
    <mergeCell ref="I790:O790"/>
    <mergeCell ref="I800:O800"/>
    <mergeCell ref="I805:O805"/>
    <mergeCell ref="I810:O810"/>
    <mergeCell ref="I816:O816"/>
    <mergeCell ref="I828:O828"/>
    <mergeCell ref="I651:O651"/>
    <mergeCell ref="I663:O663"/>
    <mergeCell ref="I668:O668"/>
    <mergeCell ref="I680:O680"/>
    <mergeCell ref="I700:O700"/>
    <mergeCell ref="I712:O712"/>
    <mergeCell ref="I868:O868"/>
    <mergeCell ref="I873:O873"/>
    <mergeCell ref="I878:O878"/>
    <mergeCell ref="I823:O823"/>
    <mergeCell ref="I855:O855"/>
    <mergeCell ref="I863:O863"/>
    <mergeCell ref="I833:O833"/>
    <mergeCell ref="I838:O838"/>
    <mergeCell ref="I843:O843"/>
    <mergeCell ref="I848:O848"/>
    <mergeCell ref="I658:O658"/>
    <mergeCell ref="I675:O675"/>
    <mergeCell ref="I693:O693"/>
    <mergeCell ref="I707:O707"/>
    <mergeCell ref="I739:O739"/>
    <mergeCell ref="I760:O760"/>
    <mergeCell ref="I717:O717"/>
    <mergeCell ref="I722:O722"/>
    <mergeCell ref="I629:O629"/>
    <mergeCell ref="I634:O634"/>
    <mergeCell ref="I646:O646"/>
    <mergeCell ref="I539:O539"/>
    <mergeCell ref="I544:O544"/>
    <mergeCell ref="I556:O556"/>
    <mergeCell ref="I562:O562"/>
    <mergeCell ref="I568:O568"/>
    <mergeCell ref="I574:O574"/>
    <mergeCell ref="I473:O473"/>
    <mergeCell ref="I478:O478"/>
    <mergeCell ref="I483:O483"/>
    <mergeCell ref="I488:O488"/>
    <mergeCell ref="I494:O494"/>
    <mergeCell ref="I499:O499"/>
    <mergeCell ref="I589:O589"/>
    <mergeCell ref="I606:O606"/>
    <mergeCell ref="I617:O617"/>
    <mergeCell ref="I727:O727"/>
    <mergeCell ref="I732:O732"/>
    <mergeCell ref="I745:O745"/>
    <mergeCell ref="I753:O753"/>
    <mergeCell ref="I765:O765"/>
    <mergeCell ref="I775:O775"/>
    <mergeCell ref="I780:O780"/>
    <mergeCell ref="I785:O785"/>
    <mergeCell ref="I263:O263"/>
    <mergeCell ref="I368:O368"/>
    <mergeCell ref="I373:O373"/>
    <mergeCell ref="I551:O551"/>
    <mergeCell ref="I582:O582"/>
    <mergeCell ref="I596:O596"/>
    <mergeCell ref="I641:O641"/>
    <mergeCell ref="I452:O452"/>
    <mergeCell ref="I457:O457"/>
    <mergeCell ref="I462:O462"/>
    <mergeCell ref="I467:O467"/>
    <mergeCell ref="I416:O416"/>
    <mergeCell ref="I422:O422"/>
    <mergeCell ref="I427:O427"/>
    <mergeCell ref="I432:O432"/>
    <mergeCell ref="I437:O437"/>
    <mergeCell ref="I442:O442"/>
    <mergeCell ref="I447:O447"/>
    <mergeCell ref="I506:O506"/>
    <mergeCell ref="I514:O514"/>
    <mergeCell ref="I519:O519"/>
    <mergeCell ref="I524:O524"/>
    <mergeCell ref="I529:O529"/>
    <mergeCell ref="I534:O534"/>
    <mergeCell ref="I193:O193"/>
    <mergeCell ref="I198:O198"/>
    <mergeCell ref="I203:O203"/>
    <mergeCell ref="I387:O387"/>
    <mergeCell ref="I397:O397"/>
    <mergeCell ref="I409:O409"/>
    <mergeCell ref="I340:O340"/>
    <mergeCell ref="I347:O347"/>
    <mergeCell ref="I355:O355"/>
    <mergeCell ref="I380:O380"/>
    <mergeCell ref="I328:O328"/>
    <mergeCell ref="I333:O333"/>
    <mergeCell ref="I360:O360"/>
    <mergeCell ref="I268:O268"/>
    <mergeCell ref="I280:O280"/>
    <mergeCell ref="I290:O290"/>
    <mergeCell ref="I73:O73"/>
    <mergeCell ref="I79:O79"/>
    <mergeCell ref="I94:O94"/>
    <mergeCell ref="I99:O99"/>
    <mergeCell ref="I104:O104"/>
    <mergeCell ref="I121:O121"/>
    <mergeCell ref="I132:O132"/>
    <mergeCell ref="I275:O275"/>
    <mergeCell ref="I87:O87"/>
    <mergeCell ref="I323:O323"/>
    <mergeCell ref="I315:O315"/>
    <mergeCell ref="I111:O111"/>
    <mergeCell ref="I146:O146"/>
    <mergeCell ref="I168:O168"/>
    <mergeCell ref="I231:O231"/>
    <mergeCell ref="I244:O244"/>
    <mergeCell ref="I258:O258"/>
    <mergeCell ref="I151:O151"/>
    <mergeCell ref="I156:O156"/>
    <mergeCell ref="I161:O161"/>
    <mergeCell ref="I173:O173"/>
    <mergeCell ref="I178:O178"/>
    <mergeCell ref="I183:O183"/>
    <mergeCell ref="I188:O188"/>
    <mergeCell ref="I295:O295"/>
    <mergeCell ref="I305:O305"/>
    <mergeCell ref="I310:O310"/>
    <mergeCell ref="I208:O208"/>
    <mergeCell ref="I213:O213"/>
    <mergeCell ref="I219:O219"/>
    <mergeCell ref="I224:O224"/>
    <mergeCell ref="I251:O251"/>
    <mergeCell ref="I13:O13"/>
    <mergeCell ref="I18:O18"/>
    <mergeCell ref="I23:O23"/>
    <mergeCell ref="I28:O28"/>
    <mergeCell ref="I33:O33"/>
    <mergeCell ref="I38:O38"/>
    <mergeCell ref="I43:O43"/>
    <mergeCell ref="I8:O8"/>
    <mergeCell ref="I67:O67"/>
    <mergeCell ref="I48:O48"/>
    <mergeCell ref="I53:O53"/>
    <mergeCell ref="I58:O58"/>
  </mergeCells>
  <phoneticPr fontId="0" type="noConversion"/>
  <pageMargins left="0.39370078740157483" right="0.39370078740157483" top="0.59055118110236227" bottom="0.59055118110236227" header="0.39370078740157483" footer="0.39370078740157483"/>
  <pageSetup paperSize="9" scale="91" fitToHeight="0" orientation="landscape" horizontalDpi="300" verticalDpi="300" r:id="rId1"/>
  <headerFooter alignWithMargins="0">
    <oddFooter>&amp;L&amp;8www.euroCALC.cz&amp;C&amp;8&amp;P z &amp;N&amp;R&amp;8&amp;D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1"/>
  <sheetViews>
    <sheetView workbookViewId="0">
      <selection activeCell="D18" sqref="D18"/>
    </sheetView>
  </sheetViews>
  <sheetFormatPr defaultColWidth="9.1796875" defaultRowHeight="13" x14ac:dyDescent="0.3"/>
  <cols>
    <col min="1" max="1" width="8.7265625" style="17" customWidth="1"/>
    <col min="2" max="2" width="40.7265625" style="17" customWidth="1"/>
    <col min="3" max="3" width="10.7265625" style="17" customWidth="1"/>
    <col min="4" max="4" width="40.7265625" style="17" customWidth="1"/>
    <col min="5" max="16384" width="9.1796875" style="17"/>
  </cols>
  <sheetData>
    <row r="1" spans="1:4" x14ac:dyDescent="0.3">
      <c r="A1" s="190" t="s">
        <v>41</v>
      </c>
      <c r="B1" s="190" t="s">
        <v>33</v>
      </c>
      <c r="C1" s="190" t="s">
        <v>61</v>
      </c>
      <c r="D1" s="190" t="s">
        <v>30</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A9D2C-C50E-4EFE-B8E6-EAB1EE05C920}">
  <sheetPr>
    <tabColor rgb="FF92D050"/>
  </sheetPr>
  <dimension ref="A1:G19"/>
  <sheetViews>
    <sheetView workbookViewId="0">
      <selection activeCell="K10" sqref="K10"/>
    </sheetView>
  </sheetViews>
  <sheetFormatPr defaultColWidth="7.6328125" defaultRowHeight="10.5" x14ac:dyDescent="0.25"/>
  <cols>
    <col min="1" max="1" width="47.26953125" style="355" customWidth="1"/>
    <col min="2" max="2" width="15" style="355" customWidth="1"/>
    <col min="3" max="4" width="12.90625" style="355" customWidth="1"/>
    <col min="5" max="5" width="15" style="355" customWidth="1"/>
    <col min="6" max="6" width="7.6328125" style="355"/>
    <col min="7" max="7" width="11.81640625" style="355" bestFit="1" customWidth="1"/>
    <col min="8" max="16384" width="7.6328125" style="355"/>
  </cols>
  <sheetData>
    <row r="1" spans="1:7" s="339" customFormat="1" ht="25.5" customHeight="1" x14ac:dyDescent="0.35">
      <c r="A1" s="338" t="s">
        <v>1948</v>
      </c>
    </row>
    <row r="2" spans="1:7" s="342" customFormat="1" ht="22.5" customHeight="1" x14ac:dyDescent="0.35">
      <c r="A2" s="340" t="s">
        <v>1949</v>
      </c>
      <c r="B2" s="341"/>
      <c r="C2" s="341"/>
      <c r="D2" s="341"/>
      <c r="E2" s="341"/>
    </row>
    <row r="3" spans="1:7" s="342" customFormat="1" ht="7.5" customHeight="1" x14ac:dyDescent="0.35">
      <c r="A3" s="340"/>
      <c r="B3" s="341"/>
      <c r="C3" s="341"/>
      <c r="D3" s="341"/>
      <c r="E3" s="341"/>
    </row>
    <row r="4" spans="1:7" s="342" customFormat="1" ht="18.75" customHeight="1" x14ac:dyDescent="0.35">
      <c r="A4" s="340" t="s">
        <v>1950</v>
      </c>
      <c r="B4" s="341"/>
      <c r="C4" s="343"/>
      <c r="D4" s="343"/>
      <c r="E4" s="343"/>
    </row>
    <row r="5" spans="1:7" s="342" customFormat="1" ht="18" customHeight="1" x14ac:dyDescent="0.35">
      <c r="A5" s="340" t="s">
        <v>1951</v>
      </c>
      <c r="B5" s="341"/>
      <c r="C5" s="344"/>
      <c r="D5" s="344"/>
      <c r="E5" s="344"/>
    </row>
    <row r="6" spans="1:7" s="342" customFormat="1" ht="17.25" customHeight="1" x14ac:dyDescent="0.35">
      <c r="A6" s="340"/>
      <c r="B6" s="341"/>
      <c r="C6" s="341"/>
      <c r="D6" s="341"/>
      <c r="E6" s="341"/>
    </row>
    <row r="7" spans="1:7" s="347" customFormat="1" ht="34.5" customHeight="1" x14ac:dyDescent="0.25">
      <c r="A7" s="345" t="s">
        <v>30</v>
      </c>
      <c r="B7" s="346" t="s">
        <v>1952</v>
      </c>
      <c r="C7" s="346" t="s">
        <v>1953</v>
      </c>
      <c r="D7" s="346" t="s">
        <v>1954</v>
      </c>
      <c r="E7" s="346" t="s">
        <v>1955</v>
      </c>
    </row>
    <row r="8" spans="1:7" s="347" customFormat="1" ht="20.149999999999999" customHeight="1" x14ac:dyDescent="0.25">
      <c r="A8" s="348" t="s">
        <v>1956</v>
      </c>
      <c r="B8" s="349">
        <v>393600</v>
      </c>
      <c r="C8" s="349">
        <v>0</v>
      </c>
      <c r="D8" s="349">
        <v>0</v>
      </c>
      <c r="E8" s="349">
        <f t="shared" ref="E8:E16" si="0">B8+C8+D8</f>
        <v>393600</v>
      </c>
      <c r="G8" s="350"/>
    </row>
    <row r="9" spans="1:7" s="347" customFormat="1" ht="24" customHeight="1" x14ac:dyDescent="0.25">
      <c r="A9" s="348" t="s">
        <v>1957</v>
      </c>
      <c r="B9" s="349">
        <v>965251</v>
      </c>
      <c r="C9" s="349">
        <v>482840</v>
      </c>
      <c r="D9" s="349">
        <v>-9456</v>
      </c>
      <c r="E9" s="349">
        <f t="shared" si="0"/>
        <v>1438635</v>
      </c>
      <c r="G9" s="350"/>
    </row>
    <row r="10" spans="1:7" s="347" customFormat="1" ht="24" customHeight="1" x14ac:dyDescent="0.25">
      <c r="A10" s="348" t="s">
        <v>1958</v>
      </c>
      <c r="B10" s="349">
        <v>2073235</v>
      </c>
      <c r="C10" s="349">
        <v>8636</v>
      </c>
      <c r="D10" s="349">
        <v>-139730</v>
      </c>
      <c r="E10" s="349">
        <f t="shared" si="0"/>
        <v>1942141</v>
      </c>
      <c r="G10" s="350"/>
    </row>
    <row r="11" spans="1:7" s="347" customFormat="1" ht="20.149999999999999" customHeight="1" x14ac:dyDescent="0.25">
      <c r="A11" s="348" t="s">
        <v>1959</v>
      </c>
      <c r="B11" s="349">
        <v>2139303</v>
      </c>
      <c r="C11" s="349">
        <v>147776</v>
      </c>
      <c r="D11" s="349">
        <v>-159213</v>
      </c>
      <c r="E11" s="349">
        <f t="shared" si="0"/>
        <v>2127866</v>
      </c>
      <c r="G11" s="350"/>
    </row>
    <row r="12" spans="1:7" s="347" customFormat="1" ht="20.149999999999999" customHeight="1" x14ac:dyDescent="0.25">
      <c r="A12" s="348" t="s">
        <v>1960</v>
      </c>
      <c r="B12" s="349">
        <v>384873</v>
      </c>
      <c r="C12" s="349">
        <v>0</v>
      </c>
      <c r="D12" s="349">
        <v>0</v>
      </c>
      <c r="E12" s="349">
        <f t="shared" si="0"/>
        <v>384873</v>
      </c>
      <c r="G12" s="351"/>
    </row>
    <row r="13" spans="1:7" s="347" customFormat="1" ht="20.25" customHeight="1" x14ac:dyDescent="0.25">
      <c r="A13" s="348" t="s">
        <v>1961</v>
      </c>
      <c r="B13" s="349">
        <v>395526</v>
      </c>
      <c r="C13" s="349">
        <v>26000</v>
      </c>
      <c r="D13" s="349">
        <v>0</v>
      </c>
      <c r="E13" s="349">
        <f t="shared" si="0"/>
        <v>421526</v>
      </c>
    </row>
    <row r="14" spans="1:7" s="347" customFormat="1" ht="19.5" customHeight="1" x14ac:dyDescent="0.25">
      <c r="A14" s="348" t="s">
        <v>1962</v>
      </c>
      <c r="B14" s="349">
        <v>757652</v>
      </c>
      <c r="C14" s="349">
        <v>11590</v>
      </c>
      <c r="D14" s="349">
        <v>-65958</v>
      </c>
      <c r="E14" s="349">
        <f t="shared" si="0"/>
        <v>703284</v>
      </c>
    </row>
    <row r="15" spans="1:7" s="347" customFormat="1" ht="19.5" customHeight="1" x14ac:dyDescent="0.25">
      <c r="A15" s="348" t="s">
        <v>1963</v>
      </c>
      <c r="B15" s="349">
        <v>369973</v>
      </c>
      <c r="C15" s="349">
        <v>0</v>
      </c>
      <c r="D15" s="349">
        <v>0</v>
      </c>
      <c r="E15" s="349">
        <f t="shared" si="0"/>
        <v>369973</v>
      </c>
    </row>
    <row r="16" spans="1:7" s="347" customFormat="1" ht="19.5" customHeight="1" x14ac:dyDescent="0.25">
      <c r="A16" s="348" t="s">
        <v>1964</v>
      </c>
      <c r="B16" s="349">
        <v>87563</v>
      </c>
      <c r="C16" s="349">
        <v>0</v>
      </c>
      <c r="D16" s="349">
        <v>0</v>
      </c>
      <c r="E16" s="349">
        <f t="shared" si="0"/>
        <v>87563</v>
      </c>
    </row>
    <row r="17" spans="1:7" s="354" customFormat="1" ht="19.5" customHeight="1" x14ac:dyDescent="0.25">
      <c r="A17" s="352" t="s">
        <v>1965</v>
      </c>
      <c r="B17" s="353">
        <v>7566975</v>
      </c>
      <c r="C17" s="353">
        <f>SUM(C8:C16)</f>
        <v>676842</v>
      </c>
      <c r="D17" s="353">
        <f>SUM(D8:D16)</f>
        <v>-374357</v>
      </c>
      <c r="E17" s="353">
        <f>B17+C17+D17</f>
        <v>7869460</v>
      </c>
    </row>
    <row r="18" spans="1:7" x14ac:dyDescent="0.25">
      <c r="E18" s="356"/>
      <c r="G18" s="356"/>
    </row>
    <row r="19" spans="1:7" x14ac:dyDescent="0.25">
      <c r="B19" s="357"/>
      <c r="D19" s="357"/>
      <c r="E19" s="356"/>
    </row>
  </sheetData>
  <pageMargins left="0.51181102362204722" right="0.11811023622047245" top="0.78740157480314965" bottom="0.78740157480314965" header="0.31496062992125984" footer="0.31496062992125984"/>
  <pageSetup paperSize="9" scale="95"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C084-46D5-4056-803C-72035676B405}">
  <sheetPr>
    <pageSetUpPr fitToPage="1"/>
  </sheetPr>
  <dimension ref="B2:BM120"/>
  <sheetViews>
    <sheetView showGridLines="0" topLeftCell="A103" workbookViewId="0">
      <selection activeCell="A125" sqref="A125"/>
    </sheetView>
  </sheetViews>
  <sheetFormatPr defaultRowHeight="10" x14ac:dyDescent="0.2"/>
  <cols>
    <col min="1" max="1" width="6.81640625" style="204" customWidth="1"/>
    <col min="2" max="2" width="1.36328125" style="204" customWidth="1"/>
    <col min="3" max="3" width="3.36328125" style="204" customWidth="1"/>
    <col min="4" max="4" width="3.54296875" style="204" customWidth="1"/>
    <col min="5" max="5" width="14" style="204" customWidth="1"/>
    <col min="6" max="6" width="41.54296875" style="204" customWidth="1"/>
    <col min="7" max="7" width="5.7265625" style="204" customWidth="1"/>
    <col min="8" max="8" width="9.36328125" style="204" customWidth="1"/>
    <col min="9" max="10" width="16.453125" style="204" customWidth="1"/>
    <col min="11" max="11" width="16.453125" style="204" hidden="1" customWidth="1"/>
    <col min="12" max="12" width="7.6328125" style="204" customWidth="1"/>
    <col min="13" max="13" width="8.81640625" style="204" hidden="1" customWidth="1"/>
    <col min="14" max="14" width="8.7265625" style="204"/>
    <col min="15" max="20" width="11.54296875" style="204" hidden="1" customWidth="1"/>
    <col min="21" max="21" width="13.36328125" style="204" hidden="1" customWidth="1"/>
    <col min="22" max="22" width="10.08984375" style="204" customWidth="1"/>
    <col min="23" max="23" width="13.36328125" style="204" customWidth="1"/>
    <col min="24" max="24" width="10.08984375" style="204" customWidth="1"/>
    <col min="25" max="25" width="12.26953125" style="204" customWidth="1"/>
    <col min="26" max="26" width="9" style="204" customWidth="1"/>
    <col min="27" max="27" width="12.26953125" style="204" customWidth="1"/>
    <col min="28" max="28" width="13.36328125" style="204" customWidth="1"/>
    <col min="29" max="29" width="9" style="204" customWidth="1"/>
    <col min="30" max="30" width="12.26953125" style="204" customWidth="1"/>
    <col min="31" max="31" width="13.36328125" style="204" customWidth="1"/>
    <col min="32" max="16384" width="8.7265625" style="204"/>
  </cols>
  <sheetData>
    <row r="2" spans="2:46" ht="37" customHeight="1" x14ac:dyDescent="0.2">
      <c r="L2" s="205" t="s">
        <v>1405</v>
      </c>
      <c r="M2" s="206"/>
      <c r="N2" s="206"/>
      <c r="O2" s="206"/>
      <c r="P2" s="206"/>
      <c r="Q2" s="206"/>
      <c r="R2" s="206"/>
      <c r="S2" s="206"/>
      <c r="T2" s="206"/>
      <c r="U2" s="206"/>
      <c r="V2" s="206"/>
      <c r="AT2" s="207" t="s">
        <v>1406</v>
      </c>
    </row>
    <row r="3" spans="2:46" ht="7" customHeight="1" x14ac:dyDescent="0.2">
      <c r="B3" s="208"/>
      <c r="C3" s="209"/>
      <c r="D3" s="209"/>
      <c r="E3" s="209"/>
      <c r="F3" s="209"/>
      <c r="G3" s="209"/>
      <c r="H3" s="209"/>
      <c r="I3" s="209"/>
      <c r="J3" s="209"/>
      <c r="K3" s="209"/>
      <c r="L3" s="210"/>
      <c r="AT3" s="207" t="s">
        <v>1407</v>
      </c>
    </row>
    <row r="4" spans="2:46" ht="25" customHeight="1" x14ac:dyDescent="0.2">
      <c r="B4" s="210"/>
      <c r="D4" s="211" t="s">
        <v>1408</v>
      </c>
      <c r="L4" s="210"/>
      <c r="M4" s="212" t="s">
        <v>1409</v>
      </c>
      <c r="AT4" s="207" t="s">
        <v>1410</v>
      </c>
    </row>
    <row r="5" spans="2:46" ht="7" customHeight="1" x14ac:dyDescent="0.2">
      <c r="B5" s="210"/>
      <c r="L5" s="210"/>
    </row>
    <row r="6" spans="2:46" ht="12" customHeight="1" x14ac:dyDescent="0.2">
      <c r="B6" s="210"/>
      <c r="D6" s="213" t="s">
        <v>1411</v>
      </c>
      <c r="L6" s="210"/>
    </row>
    <row r="7" spans="2:46" ht="16.5" customHeight="1" x14ac:dyDescent="0.2">
      <c r="B7" s="210"/>
      <c r="E7" s="214" t="str">
        <f>'[1]Rekapitulace stavby'!K6</f>
        <v>Chodník při silnici II/324 Podmoky</v>
      </c>
      <c r="F7" s="215"/>
      <c r="G7" s="215"/>
      <c r="H7" s="215"/>
      <c r="L7" s="210"/>
    </row>
    <row r="8" spans="2:46" s="216" customFormat="1" ht="12" customHeight="1" x14ac:dyDescent="0.25">
      <c r="B8" s="217"/>
      <c r="D8" s="213" t="s">
        <v>1412</v>
      </c>
      <c r="L8" s="217"/>
    </row>
    <row r="9" spans="2:46" s="216" customFormat="1" ht="16.5" customHeight="1" x14ac:dyDescent="0.25">
      <c r="B9" s="217"/>
      <c r="E9" s="218" t="s">
        <v>1413</v>
      </c>
      <c r="F9" s="219"/>
      <c r="G9" s="219"/>
      <c r="H9" s="219"/>
      <c r="L9" s="217"/>
    </row>
    <row r="10" spans="2:46" s="216" customFormat="1" x14ac:dyDescent="0.25">
      <c r="B10" s="217"/>
      <c r="L10" s="217"/>
    </row>
    <row r="11" spans="2:46" s="216" customFormat="1" ht="12" customHeight="1" x14ac:dyDescent="0.25">
      <c r="B11" s="217"/>
      <c r="D11" s="213" t="s">
        <v>1414</v>
      </c>
      <c r="F11" s="220" t="s">
        <v>1415</v>
      </c>
      <c r="I11" s="213" t="s">
        <v>1416</v>
      </c>
      <c r="J11" s="220" t="s">
        <v>1415</v>
      </c>
      <c r="L11" s="217"/>
    </row>
    <row r="12" spans="2:46" s="216" customFormat="1" ht="12" customHeight="1" x14ac:dyDescent="0.25">
      <c r="B12" s="217"/>
      <c r="D12" s="213" t="s">
        <v>1417</v>
      </c>
      <c r="F12" s="220" t="s">
        <v>1418</v>
      </c>
      <c r="I12" s="213" t="s">
        <v>1419</v>
      </c>
      <c r="J12" s="221">
        <f>'[1]Rekapitulace stavby'!AN8</f>
        <v>43885</v>
      </c>
      <c r="L12" s="217"/>
    </row>
    <row r="13" spans="2:46" s="216" customFormat="1" ht="10.9" customHeight="1" x14ac:dyDescent="0.25">
      <c r="B13" s="217"/>
      <c r="L13" s="217"/>
    </row>
    <row r="14" spans="2:46" s="216" customFormat="1" ht="12" customHeight="1" x14ac:dyDescent="0.25">
      <c r="B14" s="217"/>
      <c r="D14" s="213" t="s">
        <v>1420</v>
      </c>
      <c r="I14" s="213" t="s">
        <v>1421</v>
      </c>
      <c r="J14" s="220" t="s">
        <v>1415</v>
      </c>
      <c r="L14" s="217"/>
    </row>
    <row r="15" spans="2:46" s="216" customFormat="1" ht="18" customHeight="1" x14ac:dyDescent="0.25">
      <c r="B15" s="217"/>
      <c r="E15" s="220" t="s">
        <v>332</v>
      </c>
      <c r="I15" s="213" t="s">
        <v>1422</v>
      </c>
      <c r="J15" s="220" t="s">
        <v>1415</v>
      </c>
      <c r="L15" s="217"/>
    </row>
    <row r="16" spans="2:46" s="216" customFormat="1" ht="7" customHeight="1" x14ac:dyDescent="0.25">
      <c r="B16" s="217"/>
      <c r="L16" s="217"/>
    </row>
    <row r="17" spans="2:12" s="216" customFormat="1" ht="12" customHeight="1" x14ac:dyDescent="0.25">
      <c r="B17" s="217"/>
      <c r="D17" s="213" t="s">
        <v>1423</v>
      </c>
      <c r="I17" s="213" t="s">
        <v>1421</v>
      </c>
      <c r="J17" s="220" t="s">
        <v>1415</v>
      </c>
      <c r="L17" s="217"/>
    </row>
    <row r="18" spans="2:12" s="216" customFormat="1" ht="18" customHeight="1" x14ac:dyDescent="0.25">
      <c r="B18" s="217"/>
      <c r="E18" s="220" t="s">
        <v>1424</v>
      </c>
      <c r="I18" s="213" t="s">
        <v>1422</v>
      </c>
      <c r="J18" s="220" t="s">
        <v>1415</v>
      </c>
      <c r="L18" s="217"/>
    </row>
    <row r="19" spans="2:12" s="216" customFormat="1" ht="7" customHeight="1" x14ac:dyDescent="0.25">
      <c r="B19" s="217"/>
      <c r="L19" s="217"/>
    </row>
    <row r="20" spans="2:12" s="216" customFormat="1" ht="12" customHeight="1" x14ac:dyDescent="0.25">
      <c r="B20" s="217"/>
      <c r="D20" s="213" t="s">
        <v>1425</v>
      </c>
      <c r="I20" s="213" t="s">
        <v>1421</v>
      </c>
      <c r="J20" s="220" t="str">
        <f>IF('[1]Rekapitulace stavby'!AN16="","",'[1]Rekapitulace stavby'!AN16)</f>
        <v/>
      </c>
      <c r="L20" s="217"/>
    </row>
    <row r="21" spans="2:12" s="216" customFormat="1" ht="18" customHeight="1" x14ac:dyDescent="0.25">
      <c r="B21" s="217"/>
      <c r="E21" s="220" t="str">
        <f>IF('[1]Rekapitulace stavby'!E17="","",'[1]Rekapitulace stavby'!E17)</f>
        <v xml:space="preserve"> </v>
      </c>
      <c r="I21" s="213" t="s">
        <v>1422</v>
      </c>
      <c r="J21" s="220" t="str">
        <f>IF('[1]Rekapitulace stavby'!AN17="","",'[1]Rekapitulace stavby'!AN17)</f>
        <v/>
      </c>
      <c r="L21" s="217"/>
    </row>
    <row r="22" spans="2:12" s="216" customFormat="1" ht="7" customHeight="1" x14ac:dyDescent="0.25">
      <c r="B22" s="217"/>
      <c r="L22" s="217"/>
    </row>
    <row r="23" spans="2:12" s="216" customFormat="1" ht="12" customHeight="1" x14ac:dyDescent="0.25">
      <c r="B23" s="217"/>
      <c r="D23" s="213" t="s">
        <v>1426</v>
      </c>
      <c r="I23" s="213" t="s">
        <v>1421</v>
      </c>
      <c r="J23" s="220" t="str">
        <f>IF('[1]Rekapitulace stavby'!AN19="","",'[1]Rekapitulace stavby'!AN19)</f>
        <v/>
      </c>
      <c r="L23" s="217"/>
    </row>
    <row r="24" spans="2:12" s="216" customFormat="1" ht="18" customHeight="1" x14ac:dyDescent="0.25">
      <c r="B24" s="217"/>
      <c r="E24" s="220" t="str">
        <f>IF('[1]Rekapitulace stavby'!E20="","",'[1]Rekapitulace stavby'!E20)</f>
        <v xml:space="preserve"> </v>
      </c>
      <c r="I24" s="213" t="s">
        <v>1422</v>
      </c>
      <c r="J24" s="220" t="str">
        <f>IF('[1]Rekapitulace stavby'!AN20="","",'[1]Rekapitulace stavby'!AN20)</f>
        <v/>
      </c>
      <c r="L24" s="217"/>
    </row>
    <row r="25" spans="2:12" s="216" customFormat="1" ht="7" customHeight="1" x14ac:dyDescent="0.25">
      <c r="B25" s="217"/>
      <c r="L25" s="217"/>
    </row>
    <row r="26" spans="2:12" s="216" customFormat="1" ht="12" customHeight="1" x14ac:dyDescent="0.25">
      <c r="B26" s="217"/>
      <c r="D26" s="213" t="s">
        <v>1427</v>
      </c>
      <c r="L26" s="217"/>
    </row>
    <row r="27" spans="2:12" s="222" customFormat="1" ht="16.5" customHeight="1" x14ac:dyDescent="0.25">
      <c r="B27" s="223"/>
      <c r="E27" s="224" t="s">
        <v>1415</v>
      </c>
      <c r="F27" s="224"/>
      <c r="G27" s="224"/>
      <c r="H27" s="224"/>
      <c r="L27" s="223"/>
    </row>
    <row r="28" spans="2:12" s="216" customFormat="1" ht="7" customHeight="1" x14ac:dyDescent="0.25">
      <c r="B28" s="217"/>
      <c r="L28" s="217"/>
    </row>
    <row r="29" spans="2:12" s="216" customFormat="1" ht="7" customHeight="1" x14ac:dyDescent="0.25">
      <c r="B29" s="217"/>
      <c r="D29" s="225"/>
      <c r="E29" s="225"/>
      <c r="F29" s="225"/>
      <c r="G29" s="225"/>
      <c r="H29" s="225"/>
      <c r="I29" s="225"/>
      <c r="J29" s="225"/>
      <c r="K29" s="225"/>
      <c r="L29" s="217"/>
    </row>
    <row r="30" spans="2:12" s="216" customFormat="1" ht="25.4" customHeight="1" x14ac:dyDescent="0.25">
      <c r="B30" s="217"/>
      <c r="D30" s="226" t="s">
        <v>1428</v>
      </c>
      <c r="J30" s="227">
        <f>ROUND(J117, 2)</f>
        <v>-9456</v>
      </c>
      <c r="L30" s="217"/>
    </row>
    <row r="31" spans="2:12" s="216" customFormat="1" ht="7" customHeight="1" x14ac:dyDescent="0.25">
      <c r="B31" s="217"/>
      <c r="D31" s="225"/>
      <c r="E31" s="225"/>
      <c r="F31" s="225"/>
      <c r="G31" s="225"/>
      <c r="H31" s="225"/>
      <c r="I31" s="225"/>
      <c r="J31" s="225"/>
      <c r="K31" s="225"/>
      <c r="L31" s="217"/>
    </row>
    <row r="32" spans="2:12" s="216" customFormat="1" ht="14.5" customHeight="1" x14ac:dyDescent="0.25">
      <c r="B32" s="217"/>
      <c r="F32" s="228" t="s">
        <v>1429</v>
      </c>
      <c r="I32" s="228" t="s">
        <v>1430</v>
      </c>
      <c r="J32" s="228" t="s">
        <v>1431</v>
      </c>
      <c r="L32" s="217"/>
    </row>
    <row r="33" spans="2:12" s="216" customFormat="1" ht="14.5" customHeight="1" x14ac:dyDescent="0.25">
      <c r="B33" s="217"/>
      <c r="D33" s="229" t="s">
        <v>15</v>
      </c>
      <c r="E33" s="213" t="s">
        <v>1432</v>
      </c>
      <c r="F33" s="230">
        <f>ROUND((SUM(BE117:BE119)),  2)</f>
        <v>-9456</v>
      </c>
      <c r="I33" s="231">
        <v>0.21</v>
      </c>
      <c r="J33" s="230">
        <f>ROUND(((SUM(BE117:BE119))*I33),  2)</f>
        <v>-1985.76</v>
      </c>
      <c r="L33" s="217"/>
    </row>
    <row r="34" spans="2:12" s="216" customFormat="1" ht="14.5" customHeight="1" x14ac:dyDescent="0.25">
      <c r="B34" s="217"/>
      <c r="E34" s="213" t="s">
        <v>1433</v>
      </c>
      <c r="F34" s="230">
        <f>ROUND((SUM(BF117:BF119)),  2)</f>
        <v>0</v>
      </c>
      <c r="I34" s="231">
        <v>0.15</v>
      </c>
      <c r="J34" s="230">
        <f>ROUND(((SUM(BF117:BF119))*I34),  2)</f>
        <v>0</v>
      </c>
      <c r="L34" s="217"/>
    </row>
    <row r="35" spans="2:12" s="216" customFormat="1" ht="14.5" hidden="1" customHeight="1" x14ac:dyDescent="0.25">
      <c r="B35" s="217"/>
      <c r="E35" s="213" t="s">
        <v>1434</v>
      </c>
      <c r="F35" s="230">
        <f>ROUND((SUM(BG117:BG119)),  2)</f>
        <v>0</v>
      </c>
      <c r="I35" s="231">
        <v>0.21</v>
      </c>
      <c r="J35" s="230">
        <f>0</f>
        <v>0</v>
      </c>
      <c r="L35" s="217"/>
    </row>
    <row r="36" spans="2:12" s="216" customFormat="1" ht="14.5" hidden="1" customHeight="1" x14ac:dyDescent="0.25">
      <c r="B36" s="217"/>
      <c r="E36" s="213" t="s">
        <v>1435</v>
      </c>
      <c r="F36" s="230">
        <f>ROUND((SUM(BH117:BH119)),  2)</f>
        <v>0</v>
      </c>
      <c r="I36" s="231">
        <v>0.15</v>
      </c>
      <c r="J36" s="230">
        <f>0</f>
        <v>0</v>
      </c>
      <c r="L36" s="217"/>
    </row>
    <row r="37" spans="2:12" s="216" customFormat="1" ht="14.5" hidden="1" customHeight="1" x14ac:dyDescent="0.25">
      <c r="B37" s="217"/>
      <c r="E37" s="213" t="s">
        <v>1436</v>
      </c>
      <c r="F37" s="230">
        <f>ROUND((SUM(BI117:BI119)),  2)</f>
        <v>0</v>
      </c>
      <c r="I37" s="231">
        <v>0</v>
      </c>
      <c r="J37" s="230">
        <f>0</f>
        <v>0</v>
      </c>
      <c r="L37" s="217"/>
    </row>
    <row r="38" spans="2:12" s="216" customFormat="1" ht="7" customHeight="1" x14ac:dyDescent="0.25">
      <c r="B38" s="217"/>
      <c r="L38" s="217"/>
    </row>
    <row r="39" spans="2:12" s="216" customFormat="1" ht="25.4" customHeight="1" x14ac:dyDescent="0.25">
      <c r="B39" s="217"/>
      <c r="C39" s="232"/>
      <c r="D39" s="233" t="s">
        <v>215</v>
      </c>
      <c r="E39" s="234"/>
      <c r="F39" s="234"/>
      <c r="G39" s="235" t="s">
        <v>1437</v>
      </c>
      <c r="H39" s="236" t="s">
        <v>1438</v>
      </c>
      <c r="I39" s="234"/>
      <c r="J39" s="237">
        <f>SUM(J30:J37)</f>
        <v>-11441.76</v>
      </c>
      <c r="K39" s="238"/>
      <c r="L39" s="217"/>
    </row>
    <row r="40" spans="2:12" s="216" customFormat="1" ht="14.5" customHeight="1" x14ac:dyDescent="0.25">
      <c r="B40" s="217"/>
      <c r="L40" s="217"/>
    </row>
    <row r="41" spans="2:12" ht="14.5" customHeight="1" x14ac:dyDescent="0.2">
      <c r="B41" s="210"/>
      <c r="L41" s="210"/>
    </row>
    <row r="42" spans="2:12" ht="14.5" customHeight="1" x14ac:dyDescent="0.2">
      <c r="B42" s="210"/>
      <c r="L42" s="210"/>
    </row>
    <row r="43" spans="2:12" ht="14.5" customHeight="1" x14ac:dyDescent="0.2">
      <c r="B43" s="210"/>
      <c r="L43" s="210"/>
    </row>
    <row r="44" spans="2:12" ht="14.5" customHeight="1" x14ac:dyDescent="0.2">
      <c r="B44" s="210"/>
      <c r="L44" s="210"/>
    </row>
    <row r="45" spans="2:12" ht="14.5" customHeight="1" x14ac:dyDescent="0.2">
      <c r="B45" s="210"/>
      <c r="L45" s="210"/>
    </row>
    <row r="46" spans="2:12" ht="14.5" customHeight="1" x14ac:dyDescent="0.2">
      <c r="B46" s="210"/>
      <c r="L46" s="210"/>
    </row>
    <row r="47" spans="2:12" ht="14.5" customHeight="1" x14ac:dyDescent="0.2">
      <c r="B47" s="210"/>
      <c r="L47" s="210"/>
    </row>
    <row r="48" spans="2:12" ht="14.5" customHeight="1" x14ac:dyDescent="0.2">
      <c r="B48" s="210"/>
      <c r="L48" s="210"/>
    </row>
    <row r="49" spans="2:12" ht="14.5" customHeight="1" x14ac:dyDescent="0.2">
      <c r="B49" s="210"/>
      <c r="L49" s="210"/>
    </row>
    <row r="50" spans="2:12" s="216" customFormat="1" ht="14.5" customHeight="1" x14ac:dyDescent="0.25">
      <c r="B50" s="217"/>
      <c r="D50" s="239" t="s">
        <v>218</v>
      </c>
      <c r="E50" s="240"/>
      <c r="F50" s="240"/>
      <c r="G50" s="239" t="s">
        <v>232</v>
      </c>
      <c r="H50" s="240"/>
      <c r="I50" s="240"/>
      <c r="J50" s="240"/>
      <c r="K50" s="240"/>
      <c r="L50" s="217"/>
    </row>
    <row r="51" spans="2:12" x14ac:dyDescent="0.2">
      <c r="B51" s="210"/>
      <c r="L51" s="210"/>
    </row>
    <row r="52" spans="2:12" x14ac:dyDescent="0.2">
      <c r="B52" s="210"/>
      <c r="L52" s="210"/>
    </row>
    <row r="53" spans="2:12" x14ac:dyDescent="0.2">
      <c r="B53" s="210"/>
      <c r="L53" s="210"/>
    </row>
    <row r="54" spans="2:12" x14ac:dyDescent="0.2">
      <c r="B54" s="210"/>
      <c r="L54" s="210"/>
    </row>
    <row r="55" spans="2:12" x14ac:dyDescent="0.2">
      <c r="B55" s="210"/>
      <c r="L55" s="210"/>
    </row>
    <row r="56" spans="2:12" x14ac:dyDescent="0.2">
      <c r="B56" s="210"/>
      <c r="L56" s="210"/>
    </row>
    <row r="57" spans="2:12" x14ac:dyDescent="0.2">
      <c r="B57" s="210"/>
      <c r="L57" s="210"/>
    </row>
    <row r="58" spans="2:12" x14ac:dyDescent="0.2">
      <c r="B58" s="210"/>
      <c r="L58" s="210"/>
    </row>
    <row r="59" spans="2:12" x14ac:dyDescent="0.2">
      <c r="B59" s="210"/>
      <c r="L59" s="210"/>
    </row>
    <row r="60" spans="2:12" x14ac:dyDescent="0.2">
      <c r="B60" s="210"/>
      <c r="L60" s="210"/>
    </row>
    <row r="61" spans="2:12" s="216" customFormat="1" ht="12.5" x14ac:dyDescent="0.25">
      <c r="B61" s="217"/>
      <c r="D61" s="241" t="s">
        <v>1439</v>
      </c>
      <c r="E61" s="242"/>
      <c r="F61" s="243" t="s">
        <v>1440</v>
      </c>
      <c r="G61" s="241" t="s">
        <v>1439</v>
      </c>
      <c r="H61" s="242"/>
      <c r="I61" s="242"/>
      <c r="J61" s="244" t="s">
        <v>1440</v>
      </c>
      <c r="K61" s="242"/>
      <c r="L61" s="217"/>
    </row>
    <row r="62" spans="2:12" x14ac:dyDescent="0.2">
      <c r="B62" s="210"/>
      <c r="L62" s="210"/>
    </row>
    <row r="63" spans="2:12" x14ac:dyDescent="0.2">
      <c r="B63" s="210"/>
      <c r="L63" s="210"/>
    </row>
    <row r="64" spans="2:12" x14ac:dyDescent="0.2">
      <c r="B64" s="210"/>
      <c r="L64" s="210"/>
    </row>
    <row r="65" spans="2:12" s="216" customFormat="1" ht="13" x14ac:dyDescent="0.25">
      <c r="B65" s="217"/>
      <c r="D65" s="239" t="s">
        <v>1441</v>
      </c>
      <c r="E65" s="240"/>
      <c r="F65" s="240"/>
      <c r="G65" s="239" t="s">
        <v>1442</v>
      </c>
      <c r="H65" s="240"/>
      <c r="I65" s="240"/>
      <c r="J65" s="240"/>
      <c r="K65" s="240"/>
      <c r="L65" s="217"/>
    </row>
    <row r="66" spans="2:12" x14ac:dyDescent="0.2">
      <c r="B66" s="210"/>
      <c r="L66" s="210"/>
    </row>
    <row r="67" spans="2:12" x14ac:dyDescent="0.2">
      <c r="B67" s="210"/>
      <c r="L67" s="210"/>
    </row>
    <row r="68" spans="2:12" x14ac:dyDescent="0.2">
      <c r="B68" s="210"/>
      <c r="L68" s="210"/>
    </row>
    <row r="69" spans="2:12" x14ac:dyDescent="0.2">
      <c r="B69" s="210"/>
      <c r="L69" s="210"/>
    </row>
    <row r="70" spans="2:12" x14ac:dyDescent="0.2">
      <c r="B70" s="210"/>
      <c r="L70" s="210"/>
    </row>
    <row r="71" spans="2:12" x14ac:dyDescent="0.2">
      <c r="B71" s="210"/>
      <c r="L71" s="210"/>
    </row>
    <row r="72" spans="2:12" x14ac:dyDescent="0.2">
      <c r="B72" s="210"/>
      <c r="L72" s="210"/>
    </row>
    <row r="73" spans="2:12" x14ac:dyDescent="0.2">
      <c r="B73" s="210"/>
      <c r="L73" s="210"/>
    </row>
    <row r="74" spans="2:12" x14ac:dyDescent="0.2">
      <c r="B74" s="210"/>
      <c r="L74" s="210"/>
    </row>
    <row r="75" spans="2:12" x14ac:dyDescent="0.2">
      <c r="B75" s="210"/>
      <c r="L75" s="210"/>
    </row>
    <row r="76" spans="2:12" s="216" customFormat="1" ht="12.5" x14ac:dyDescent="0.25">
      <c r="B76" s="217"/>
      <c r="D76" s="241" t="s">
        <v>1439</v>
      </c>
      <c r="E76" s="242"/>
      <c r="F76" s="243" t="s">
        <v>1440</v>
      </c>
      <c r="G76" s="241" t="s">
        <v>1439</v>
      </c>
      <c r="H76" s="242"/>
      <c r="I76" s="242"/>
      <c r="J76" s="244" t="s">
        <v>1440</v>
      </c>
      <c r="K76" s="242"/>
      <c r="L76" s="217"/>
    </row>
    <row r="77" spans="2:12" s="216" customFormat="1" ht="14.5" customHeight="1" x14ac:dyDescent="0.25">
      <c r="B77" s="245"/>
      <c r="C77" s="246"/>
      <c r="D77" s="246"/>
      <c r="E77" s="246"/>
      <c r="F77" s="246"/>
      <c r="G77" s="246"/>
      <c r="H77" s="246"/>
      <c r="I77" s="246"/>
      <c r="J77" s="246"/>
      <c r="K77" s="246"/>
      <c r="L77" s="217"/>
    </row>
    <row r="81" spans="2:47" s="216" customFormat="1" ht="7" customHeight="1" x14ac:dyDescent="0.25">
      <c r="B81" s="247"/>
      <c r="C81" s="248"/>
      <c r="D81" s="248"/>
      <c r="E81" s="248"/>
      <c r="F81" s="248"/>
      <c r="G81" s="248"/>
      <c r="H81" s="248"/>
      <c r="I81" s="248"/>
      <c r="J81" s="248"/>
      <c r="K81" s="248"/>
      <c r="L81" s="217"/>
    </row>
    <row r="82" spans="2:47" s="216" customFormat="1" ht="25" customHeight="1" x14ac:dyDescent="0.25">
      <c r="B82" s="217"/>
      <c r="C82" s="211" t="s">
        <v>1443</v>
      </c>
      <c r="L82" s="217"/>
    </row>
    <row r="83" spans="2:47" s="216" customFormat="1" ht="7" customHeight="1" x14ac:dyDescent="0.25">
      <c r="B83" s="217"/>
      <c r="L83" s="217"/>
    </row>
    <row r="84" spans="2:47" s="216" customFormat="1" ht="12" customHeight="1" x14ac:dyDescent="0.25">
      <c r="B84" s="217"/>
      <c r="C84" s="213" t="s">
        <v>1411</v>
      </c>
      <c r="L84" s="217"/>
    </row>
    <row r="85" spans="2:47" s="216" customFormat="1" ht="16.5" customHeight="1" x14ac:dyDescent="0.25">
      <c r="B85" s="217"/>
      <c r="E85" s="214" t="str">
        <f>E7</f>
        <v>Chodník při silnici II/324 Podmoky</v>
      </c>
      <c r="F85" s="215"/>
      <c r="G85" s="215"/>
      <c r="H85" s="215"/>
      <c r="L85" s="217"/>
    </row>
    <row r="86" spans="2:47" s="216" customFormat="1" ht="12" customHeight="1" x14ac:dyDescent="0.25">
      <c r="B86" s="217"/>
      <c r="C86" s="213" t="s">
        <v>1412</v>
      </c>
      <c r="L86" s="217"/>
    </row>
    <row r="87" spans="2:47" s="216" customFormat="1" ht="16.5" customHeight="1" x14ac:dyDescent="0.25">
      <c r="B87" s="217"/>
      <c r="E87" s="218" t="str">
        <f>E9</f>
        <v>MP1 - SO 101_N Rekonstrukce chodníku II/324 - méněpráce</v>
      </c>
      <c r="F87" s="219"/>
      <c r="G87" s="219"/>
      <c r="H87" s="219"/>
      <c r="L87" s="217"/>
    </row>
    <row r="88" spans="2:47" s="216" customFormat="1" ht="7" customHeight="1" x14ac:dyDescent="0.25">
      <c r="B88" s="217"/>
      <c r="L88" s="217"/>
    </row>
    <row r="89" spans="2:47" s="216" customFormat="1" ht="12" customHeight="1" x14ac:dyDescent="0.25">
      <c r="B89" s="217"/>
      <c r="C89" s="213" t="s">
        <v>1417</v>
      </c>
      <c r="F89" s="220" t="str">
        <f>F12</f>
        <v xml:space="preserve"> </v>
      </c>
      <c r="I89" s="213" t="s">
        <v>1419</v>
      </c>
      <c r="J89" s="221">
        <f>IF(J12="","",J12)</f>
        <v>43885</v>
      </c>
      <c r="L89" s="217"/>
    </row>
    <row r="90" spans="2:47" s="216" customFormat="1" ht="7" customHeight="1" x14ac:dyDescent="0.25">
      <c r="B90" s="217"/>
      <c r="L90" s="217"/>
    </row>
    <row r="91" spans="2:47" s="216" customFormat="1" ht="15.25" customHeight="1" x14ac:dyDescent="0.25">
      <c r="B91" s="217"/>
      <c r="C91" s="213" t="s">
        <v>1420</v>
      </c>
      <c r="F91" s="220" t="str">
        <f>E15</f>
        <v>Obec Podmoky</v>
      </c>
      <c r="I91" s="213" t="s">
        <v>1425</v>
      </c>
      <c r="J91" s="249" t="str">
        <f>E21</f>
        <v xml:space="preserve"> </v>
      </c>
      <c r="L91" s="217"/>
    </row>
    <row r="92" spans="2:47" s="216" customFormat="1" ht="15.25" customHeight="1" x14ac:dyDescent="0.25">
      <c r="B92" s="217"/>
      <c r="C92" s="213" t="s">
        <v>1423</v>
      </c>
      <c r="F92" s="220" t="str">
        <f>IF(E18="","",E18)</f>
        <v>HALKO stavební společnost, s.r.o.</v>
      </c>
      <c r="I92" s="213" t="s">
        <v>1426</v>
      </c>
      <c r="J92" s="249" t="str">
        <f>E24</f>
        <v xml:space="preserve"> </v>
      </c>
      <c r="L92" s="217"/>
    </row>
    <row r="93" spans="2:47" s="216" customFormat="1" ht="10.4" customHeight="1" x14ac:dyDescent="0.25">
      <c r="B93" s="217"/>
      <c r="L93" s="217"/>
    </row>
    <row r="94" spans="2:47" s="216" customFormat="1" ht="29.25" customHeight="1" x14ac:dyDescent="0.25">
      <c r="B94" s="217"/>
      <c r="C94" s="250" t="s">
        <v>1444</v>
      </c>
      <c r="D94" s="232"/>
      <c r="E94" s="232"/>
      <c r="F94" s="232"/>
      <c r="G94" s="232"/>
      <c r="H94" s="232"/>
      <c r="I94" s="232"/>
      <c r="J94" s="251" t="s">
        <v>1445</v>
      </c>
      <c r="K94" s="232"/>
      <c r="L94" s="217"/>
    </row>
    <row r="95" spans="2:47" s="216" customFormat="1" ht="10.4" customHeight="1" x14ac:dyDescent="0.25">
      <c r="B95" s="217"/>
      <c r="L95" s="217"/>
    </row>
    <row r="96" spans="2:47" s="216" customFormat="1" ht="22.9" customHeight="1" x14ac:dyDescent="0.25">
      <c r="B96" s="217"/>
      <c r="C96" s="252" t="s">
        <v>1446</v>
      </c>
      <c r="J96" s="227">
        <f>J117</f>
        <v>-9456</v>
      </c>
      <c r="L96" s="217"/>
      <c r="AU96" s="207" t="s">
        <v>1447</v>
      </c>
    </row>
    <row r="97" spans="2:12" s="253" customFormat="1" ht="25" customHeight="1" x14ac:dyDescent="0.25">
      <c r="B97" s="254"/>
      <c r="D97" s="255" t="s">
        <v>1448</v>
      </c>
      <c r="E97" s="256"/>
      <c r="F97" s="256"/>
      <c r="G97" s="256"/>
      <c r="H97" s="256"/>
      <c r="I97" s="256"/>
      <c r="J97" s="257">
        <f>J118</f>
        <v>-9456</v>
      </c>
      <c r="L97" s="254"/>
    </row>
    <row r="98" spans="2:12" s="216" customFormat="1" ht="21.75" customHeight="1" x14ac:dyDescent="0.25">
      <c r="B98" s="217"/>
      <c r="L98" s="217"/>
    </row>
    <row r="99" spans="2:12" s="216" customFormat="1" ht="7" customHeight="1" x14ac:dyDescent="0.25">
      <c r="B99" s="245"/>
      <c r="C99" s="246"/>
      <c r="D99" s="246"/>
      <c r="E99" s="246"/>
      <c r="F99" s="246"/>
      <c r="G99" s="246"/>
      <c r="H99" s="246"/>
      <c r="I99" s="246"/>
      <c r="J99" s="246"/>
      <c r="K99" s="246"/>
      <c r="L99" s="217"/>
    </row>
    <row r="103" spans="2:12" s="216" customFormat="1" ht="7" customHeight="1" x14ac:dyDescent="0.25">
      <c r="B103" s="247"/>
      <c r="C103" s="248"/>
      <c r="D103" s="248"/>
      <c r="E103" s="248"/>
      <c r="F103" s="248"/>
      <c r="G103" s="248"/>
      <c r="H103" s="248"/>
      <c r="I103" s="248"/>
      <c r="J103" s="248"/>
      <c r="K103" s="248"/>
      <c r="L103" s="217"/>
    </row>
    <row r="104" spans="2:12" s="216" customFormat="1" ht="25" customHeight="1" x14ac:dyDescent="0.25">
      <c r="B104" s="217"/>
      <c r="C104" s="211" t="s">
        <v>1449</v>
      </c>
      <c r="L104" s="217"/>
    </row>
    <row r="105" spans="2:12" s="216" customFormat="1" ht="7" customHeight="1" x14ac:dyDescent="0.25">
      <c r="B105" s="217"/>
      <c r="L105" s="217"/>
    </row>
    <row r="106" spans="2:12" s="216" customFormat="1" ht="12" customHeight="1" x14ac:dyDescent="0.25">
      <c r="B106" s="217"/>
      <c r="C106" s="213" t="s">
        <v>1411</v>
      </c>
      <c r="L106" s="217"/>
    </row>
    <row r="107" spans="2:12" s="216" customFormat="1" ht="16.5" customHeight="1" x14ac:dyDescent="0.25">
      <c r="B107" s="217"/>
      <c r="E107" s="214" t="str">
        <f>E7</f>
        <v>Chodník při silnici II/324 Podmoky</v>
      </c>
      <c r="F107" s="215"/>
      <c r="G107" s="215"/>
      <c r="H107" s="215"/>
      <c r="L107" s="217"/>
    </row>
    <row r="108" spans="2:12" s="216" customFormat="1" ht="12" customHeight="1" x14ac:dyDescent="0.25">
      <c r="B108" s="217"/>
      <c r="C108" s="213" t="s">
        <v>1412</v>
      </c>
      <c r="L108" s="217"/>
    </row>
    <row r="109" spans="2:12" s="216" customFormat="1" ht="16.5" customHeight="1" x14ac:dyDescent="0.25">
      <c r="B109" s="217"/>
      <c r="E109" s="218" t="str">
        <f>E9</f>
        <v>MP1 - SO 101_N Rekonstrukce chodníku II/324 - méněpráce</v>
      </c>
      <c r="F109" s="219"/>
      <c r="G109" s="219"/>
      <c r="H109" s="219"/>
      <c r="L109" s="217"/>
    </row>
    <row r="110" spans="2:12" s="216" customFormat="1" ht="7" customHeight="1" x14ac:dyDescent="0.25">
      <c r="B110" s="217"/>
      <c r="L110" s="217"/>
    </row>
    <row r="111" spans="2:12" s="216" customFormat="1" ht="12" customHeight="1" x14ac:dyDescent="0.25">
      <c r="B111" s="217"/>
      <c r="C111" s="213" t="s">
        <v>1417</v>
      </c>
      <c r="F111" s="220" t="str">
        <f>F12</f>
        <v xml:space="preserve"> </v>
      </c>
      <c r="I111" s="213" t="s">
        <v>1419</v>
      </c>
      <c r="J111" s="221">
        <f>IF(J12="","",J12)</f>
        <v>43885</v>
      </c>
      <c r="L111" s="217"/>
    </row>
    <row r="112" spans="2:12" s="216" customFormat="1" ht="7" customHeight="1" x14ac:dyDescent="0.25">
      <c r="B112" s="217"/>
      <c r="L112" s="217"/>
    </row>
    <row r="113" spans="2:65" s="216" customFormat="1" ht="15.25" customHeight="1" x14ac:dyDescent="0.25">
      <c r="B113" s="217"/>
      <c r="C113" s="213" t="s">
        <v>1420</v>
      </c>
      <c r="F113" s="220" t="str">
        <f>E15</f>
        <v>Obec Podmoky</v>
      </c>
      <c r="I113" s="213" t="s">
        <v>1425</v>
      </c>
      <c r="J113" s="249" t="str">
        <f>E21</f>
        <v xml:space="preserve"> </v>
      </c>
      <c r="L113" s="217"/>
    </row>
    <row r="114" spans="2:65" s="216" customFormat="1" ht="15.25" customHeight="1" x14ac:dyDescent="0.25">
      <c r="B114" s="217"/>
      <c r="C114" s="213" t="s">
        <v>1423</v>
      </c>
      <c r="F114" s="220" t="str">
        <f>IF(E18="","",E18)</f>
        <v>HALKO stavební společnost, s.r.o.</v>
      </c>
      <c r="I114" s="213" t="s">
        <v>1426</v>
      </c>
      <c r="J114" s="249" t="str">
        <f>E24</f>
        <v xml:space="preserve"> </v>
      </c>
      <c r="L114" s="217"/>
    </row>
    <row r="115" spans="2:65" s="216" customFormat="1" ht="10.4" customHeight="1" x14ac:dyDescent="0.25">
      <c r="B115" s="217"/>
      <c r="L115" s="217"/>
    </row>
    <row r="116" spans="2:65" s="258" customFormat="1" ht="29.25" customHeight="1" x14ac:dyDescent="0.25">
      <c r="B116" s="259"/>
      <c r="C116" s="260" t="s">
        <v>1450</v>
      </c>
      <c r="D116" s="261" t="s">
        <v>19</v>
      </c>
      <c r="E116" s="261" t="s">
        <v>17</v>
      </c>
      <c r="F116" s="261" t="s">
        <v>30</v>
      </c>
      <c r="G116" s="261" t="s">
        <v>10</v>
      </c>
      <c r="H116" s="261" t="s">
        <v>1451</v>
      </c>
      <c r="I116" s="261" t="s">
        <v>1452</v>
      </c>
      <c r="J116" s="262" t="s">
        <v>1445</v>
      </c>
      <c r="K116" s="263" t="s">
        <v>1453</v>
      </c>
      <c r="L116" s="259"/>
      <c r="M116" s="264" t="s">
        <v>1415</v>
      </c>
      <c r="N116" s="265" t="s">
        <v>15</v>
      </c>
      <c r="O116" s="265" t="s">
        <v>1454</v>
      </c>
      <c r="P116" s="265" t="s">
        <v>1455</v>
      </c>
      <c r="Q116" s="265" t="s">
        <v>1456</v>
      </c>
      <c r="R116" s="265" t="s">
        <v>1457</v>
      </c>
      <c r="S116" s="265" t="s">
        <v>1458</v>
      </c>
      <c r="T116" s="266" t="s">
        <v>1459</v>
      </c>
    </row>
    <row r="117" spans="2:65" s="216" customFormat="1" ht="22.9" customHeight="1" x14ac:dyDescent="0.35">
      <c r="B117" s="217"/>
      <c r="C117" s="267" t="s">
        <v>1460</v>
      </c>
      <c r="J117" s="268">
        <f>BK117</f>
        <v>-9456</v>
      </c>
      <c r="L117" s="217"/>
      <c r="M117" s="269"/>
      <c r="N117" s="225"/>
      <c r="O117" s="225"/>
      <c r="P117" s="270">
        <f>P118</f>
        <v>0</v>
      </c>
      <c r="Q117" s="225"/>
      <c r="R117" s="270">
        <f>R118</f>
        <v>0</v>
      </c>
      <c r="S117" s="225"/>
      <c r="T117" s="271">
        <f>T118</f>
        <v>0</v>
      </c>
      <c r="AT117" s="207" t="s">
        <v>1461</v>
      </c>
      <c r="AU117" s="207" t="s">
        <v>1447</v>
      </c>
      <c r="BK117" s="272">
        <f>BK118</f>
        <v>-9456</v>
      </c>
    </row>
    <row r="118" spans="2:65" s="273" customFormat="1" ht="25.9" customHeight="1" x14ac:dyDescent="0.35">
      <c r="B118" s="274"/>
      <c r="D118" s="275" t="s">
        <v>1461</v>
      </c>
      <c r="E118" s="276" t="s">
        <v>1462</v>
      </c>
      <c r="F118" s="276" t="s">
        <v>1463</v>
      </c>
      <c r="J118" s="277">
        <f>BK118</f>
        <v>-9456</v>
      </c>
      <c r="L118" s="274"/>
      <c r="M118" s="278"/>
      <c r="P118" s="279">
        <f>P119</f>
        <v>0</v>
      </c>
      <c r="R118" s="279">
        <f>R119</f>
        <v>0</v>
      </c>
      <c r="T118" s="280">
        <f>T119</f>
        <v>0</v>
      </c>
      <c r="AR118" s="275" t="s">
        <v>1464</v>
      </c>
      <c r="AT118" s="281" t="s">
        <v>1461</v>
      </c>
      <c r="AU118" s="281" t="s">
        <v>1465</v>
      </c>
      <c r="AY118" s="275" t="s">
        <v>1466</v>
      </c>
      <c r="BK118" s="282">
        <f>BK119</f>
        <v>-9456</v>
      </c>
    </row>
    <row r="119" spans="2:65" s="216" customFormat="1" ht="16.5" customHeight="1" x14ac:dyDescent="0.25">
      <c r="B119" s="283"/>
      <c r="C119" s="284" t="s">
        <v>1467</v>
      </c>
      <c r="D119" s="284" t="s">
        <v>1</v>
      </c>
      <c r="E119" s="285" t="s">
        <v>110</v>
      </c>
      <c r="F119" s="286" t="s">
        <v>980</v>
      </c>
      <c r="G119" s="287" t="s">
        <v>16</v>
      </c>
      <c r="H119" s="288">
        <v>-82.95</v>
      </c>
      <c r="I119" s="289">
        <v>114</v>
      </c>
      <c r="J119" s="289">
        <f>ROUND(I119*H119,0)</f>
        <v>-9456</v>
      </c>
      <c r="K119" s="290"/>
      <c r="L119" s="291"/>
      <c r="M119" s="292" t="s">
        <v>1415</v>
      </c>
      <c r="N119" s="293" t="s">
        <v>1432</v>
      </c>
      <c r="O119" s="294">
        <v>0</v>
      </c>
      <c r="P119" s="294">
        <f>O119*H119</f>
        <v>0</v>
      </c>
      <c r="Q119" s="294">
        <v>0</v>
      </c>
      <c r="R119" s="294">
        <f>Q119*H119</f>
        <v>0</v>
      </c>
      <c r="S119" s="294">
        <v>0</v>
      </c>
      <c r="T119" s="295">
        <f>S119*H119</f>
        <v>0</v>
      </c>
      <c r="AR119" s="296" t="s">
        <v>1468</v>
      </c>
      <c r="AT119" s="296" t="s">
        <v>1</v>
      </c>
      <c r="AU119" s="296" t="s">
        <v>1464</v>
      </c>
      <c r="AY119" s="207" t="s">
        <v>1466</v>
      </c>
      <c r="BE119" s="297">
        <f>IF(N119="základní",J119,0)</f>
        <v>-9456</v>
      </c>
      <c r="BF119" s="297">
        <f>IF(N119="snížená",J119,0)</f>
        <v>0</v>
      </c>
      <c r="BG119" s="297">
        <f>IF(N119="zákl. přenesená",J119,0)</f>
        <v>0</v>
      </c>
      <c r="BH119" s="297">
        <f>IF(N119="sníž. přenesená",J119,0)</f>
        <v>0</v>
      </c>
      <c r="BI119" s="297">
        <f>IF(N119="nulová",J119,0)</f>
        <v>0</v>
      </c>
      <c r="BJ119" s="207" t="s">
        <v>1464</v>
      </c>
      <c r="BK119" s="297">
        <f>ROUND(I119*H119,0)</f>
        <v>-9456</v>
      </c>
      <c r="BL119" s="207" t="s">
        <v>1469</v>
      </c>
      <c r="BM119" s="296" t="s">
        <v>1470</v>
      </c>
    </row>
    <row r="120" spans="2:65" s="216" customFormat="1" ht="7" customHeight="1" x14ac:dyDescent="0.25">
      <c r="B120" s="245"/>
      <c r="C120" s="246"/>
      <c r="D120" s="246"/>
      <c r="E120" s="246"/>
      <c r="F120" s="246"/>
      <c r="G120" s="246"/>
      <c r="H120" s="246"/>
      <c r="I120" s="246"/>
      <c r="J120" s="246"/>
      <c r="K120" s="246"/>
      <c r="L120" s="217"/>
    </row>
  </sheetData>
  <autoFilter ref="C116:K119" xr:uid="{00000000-0009-0000-0000-000001000000}"/>
  <mergeCells count="8">
    <mergeCell ref="E107:H107"/>
    <mergeCell ref="E109:H109"/>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F25A-7BC5-4453-BB24-A9972528127B}">
  <sheetPr>
    <pageSetUpPr fitToPage="1"/>
  </sheetPr>
  <dimension ref="B2:BM275"/>
  <sheetViews>
    <sheetView showGridLines="0" topLeftCell="A72" workbookViewId="0">
      <selection activeCell="N72" sqref="N72"/>
    </sheetView>
  </sheetViews>
  <sheetFormatPr defaultRowHeight="10" x14ac:dyDescent="0.2"/>
  <cols>
    <col min="1" max="1" width="6.81640625" style="204" customWidth="1"/>
    <col min="2" max="2" width="1.36328125" style="204" customWidth="1"/>
    <col min="3" max="3" width="3.36328125" style="204" customWidth="1"/>
    <col min="4" max="4" width="3.54296875" style="204" customWidth="1"/>
    <col min="5" max="5" width="14" style="204" customWidth="1"/>
    <col min="6" max="6" width="41.54296875" style="204" customWidth="1"/>
    <col min="7" max="7" width="5.7265625" style="204" customWidth="1"/>
    <col min="8" max="8" width="9.36328125" style="204" customWidth="1"/>
    <col min="9" max="10" width="16.453125" style="204" customWidth="1"/>
    <col min="11" max="11" width="16.453125" style="204" hidden="1" customWidth="1"/>
    <col min="12" max="12" width="7.6328125" style="204" customWidth="1"/>
    <col min="13" max="13" width="8.81640625" style="204" hidden="1" customWidth="1"/>
    <col min="14" max="14" width="8.7265625" style="204"/>
    <col min="15" max="20" width="11.54296875" style="204" hidden="1" customWidth="1"/>
    <col min="21" max="21" width="13.36328125" style="204" hidden="1" customWidth="1"/>
    <col min="22" max="22" width="10.08984375" style="204" customWidth="1"/>
    <col min="23" max="23" width="13.36328125" style="204" customWidth="1"/>
    <col min="24" max="24" width="10.08984375" style="204" customWidth="1"/>
    <col min="25" max="25" width="12.26953125" style="204" customWidth="1"/>
    <col min="26" max="26" width="9" style="204" customWidth="1"/>
    <col min="27" max="27" width="12.26953125" style="204" customWidth="1"/>
    <col min="28" max="28" width="13.36328125" style="204" customWidth="1"/>
    <col min="29" max="29" width="9" style="204" customWidth="1"/>
    <col min="30" max="30" width="12.26953125" style="204" customWidth="1"/>
    <col min="31" max="31" width="13.36328125" style="204" customWidth="1"/>
    <col min="32" max="16384" width="8.7265625" style="204"/>
  </cols>
  <sheetData>
    <row r="2" spans="2:46" ht="37" customHeight="1" x14ac:dyDescent="0.2">
      <c r="L2" s="205" t="s">
        <v>1405</v>
      </c>
      <c r="M2" s="206"/>
      <c r="N2" s="206"/>
      <c r="O2" s="206"/>
      <c r="P2" s="206"/>
      <c r="Q2" s="206"/>
      <c r="R2" s="206"/>
      <c r="S2" s="206"/>
      <c r="T2" s="206"/>
      <c r="U2" s="206"/>
      <c r="V2" s="206"/>
      <c r="AT2" s="207" t="s">
        <v>1471</v>
      </c>
    </row>
    <row r="3" spans="2:46" ht="7" customHeight="1" x14ac:dyDescent="0.2">
      <c r="B3" s="208"/>
      <c r="C3" s="209"/>
      <c r="D3" s="209"/>
      <c r="E3" s="209"/>
      <c r="F3" s="209"/>
      <c r="G3" s="209"/>
      <c r="H3" s="209"/>
      <c r="I3" s="209"/>
      <c r="J3" s="209"/>
      <c r="K3" s="209"/>
      <c r="L3" s="210"/>
      <c r="AT3" s="207" t="s">
        <v>1407</v>
      </c>
    </row>
    <row r="4" spans="2:46" ht="25" customHeight="1" x14ac:dyDescent="0.2">
      <c r="B4" s="210"/>
      <c r="D4" s="211" t="s">
        <v>1408</v>
      </c>
      <c r="L4" s="210"/>
      <c r="M4" s="212" t="s">
        <v>1409</v>
      </c>
      <c r="AT4" s="207" t="s">
        <v>1410</v>
      </c>
    </row>
    <row r="5" spans="2:46" ht="7" customHeight="1" x14ac:dyDescent="0.2">
      <c r="B5" s="210"/>
      <c r="L5" s="210"/>
    </row>
    <row r="6" spans="2:46" ht="12" customHeight="1" x14ac:dyDescent="0.2">
      <c r="B6" s="210"/>
      <c r="D6" s="213" t="s">
        <v>1411</v>
      </c>
      <c r="L6" s="210"/>
    </row>
    <row r="7" spans="2:46" ht="16.5" customHeight="1" x14ac:dyDescent="0.2">
      <c r="B7" s="210"/>
      <c r="E7" s="214" t="str">
        <f>'[2]Rekapitulace stavby'!K6</f>
        <v>Chodník při silnici II/324 Podmoky</v>
      </c>
      <c r="F7" s="215"/>
      <c r="G7" s="215"/>
      <c r="H7" s="215"/>
      <c r="L7" s="210"/>
    </row>
    <row r="8" spans="2:46" s="216" customFormat="1" ht="12" customHeight="1" x14ac:dyDescent="0.25">
      <c r="B8" s="217"/>
      <c r="D8" s="213" t="s">
        <v>1412</v>
      </c>
      <c r="L8" s="217"/>
    </row>
    <row r="9" spans="2:46" s="216" customFormat="1" ht="16.5" customHeight="1" x14ac:dyDescent="0.25">
      <c r="B9" s="217"/>
      <c r="E9" s="218" t="s">
        <v>1472</v>
      </c>
      <c r="F9" s="219"/>
      <c r="G9" s="219"/>
      <c r="H9" s="219"/>
      <c r="L9" s="217"/>
    </row>
    <row r="10" spans="2:46" s="216" customFormat="1" x14ac:dyDescent="0.25">
      <c r="B10" s="217"/>
      <c r="L10" s="217"/>
    </row>
    <row r="11" spans="2:46" s="216" customFormat="1" ht="12" customHeight="1" x14ac:dyDescent="0.25">
      <c r="B11" s="217"/>
      <c r="D11" s="213" t="s">
        <v>1414</v>
      </c>
      <c r="F11" s="220" t="s">
        <v>1415</v>
      </c>
      <c r="I11" s="213" t="s">
        <v>1416</v>
      </c>
      <c r="J11" s="220" t="s">
        <v>1415</v>
      </c>
      <c r="L11" s="217"/>
    </row>
    <row r="12" spans="2:46" s="216" customFormat="1" ht="12" customHeight="1" x14ac:dyDescent="0.25">
      <c r="B12" s="217"/>
      <c r="D12" s="213" t="s">
        <v>1417</v>
      </c>
      <c r="F12" s="220" t="s">
        <v>1418</v>
      </c>
      <c r="I12" s="213" t="s">
        <v>1419</v>
      </c>
      <c r="J12" s="221">
        <v>43885</v>
      </c>
      <c r="L12" s="217"/>
    </row>
    <row r="13" spans="2:46" s="216" customFormat="1" ht="10.9" customHeight="1" x14ac:dyDescent="0.25">
      <c r="B13" s="217"/>
      <c r="L13" s="217"/>
    </row>
    <row r="14" spans="2:46" s="216" customFormat="1" ht="12" customHeight="1" x14ac:dyDescent="0.25">
      <c r="B14" s="217"/>
      <c r="D14" s="213" t="s">
        <v>1420</v>
      </c>
      <c r="I14" s="213" t="s">
        <v>1421</v>
      </c>
      <c r="J14" s="220" t="s">
        <v>1415</v>
      </c>
      <c r="L14" s="217"/>
    </row>
    <row r="15" spans="2:46" s="216" customFormat="1" ht="18" customHeight="1" x14ac:dyDescent="0.25">
      <c r="B15" s="217"/>
      <c r="E15" s="220" t="s">
        <v>332</v>
      </c>
      <c r="I15" s="213" t="s">
        <v>1422</v>
      </c>
      <c r="J15" s="220" t="s">
        <v>1415</v>
      </c>
      <c r="L15" s="217"/>
    </row>
    <row r="16" spans="2:46" s="216" customFormat="1" ht="7" customHeight="1" x14ac:dyDescent="0.25">
      <c r="B16" s="217"/>
      <c r="L16" s="217"/>
    </row>
    <row r="17" spans="2:12" s="216" customFormat="1" ht="12" customHeight="1" x14ac:dyDescent="0.25">
      <c r="B17" s="217"/>
      <c r="D17" s="213" t="s">
        <v>1423</v>
      </c>
      <c r="I17" s="213" t="s">
        <v>1421</v>
      </c>
      <c r="J17" s="220" t="s">
        <v>1415</v>
      </c>
      <c r="L17" s="217"/>
    </row>
    <row r="18" spans="2:12" s="216" customFormat="1" ht="18" customHeight="1" x14ac:dyDescent="0.25">
      <c r="B18" s="217"/>
      <c r="E18" s="220" t="s">
        <v>1424</v>
      </c>
      <c r="I18" s="213" t="s">
        <v>1422</v>
      </c>
      <c r="J18" s="220" t="s">
        <v>1415</v>
      </c>
      <c r="L18" s="217"/>
    </row>
    <row r="19" spans="2:12" s="216" customFormat="1" ht="7" customHeight="1" x14ac:dyDescent="0.25">
      <c r="B19" s="217"/>
      <c r="L19" s="217"/>
    </row>
    <row r="20" spans="2:12" s="216" customFormat="1" ht="12" customHeight="1" x14ac:dyDescent="0.25">
      <c r="B20" s="217"/>
      <c r="D20" s="213" t="s">
        <v>1425</v>
      </c>
      <c r="I20" s="213" t="s">
        <v>1421</v>
      </c>
      <c r="J20" s="220" t="str">
        <f>IF('[2]Rekapitulace stavby'!AN16="","",'[2]Rekapitulace stavby'!AN16)</f>
        <v/>
      </c>
      <c r="L20" s="217"/>
    </row>
    <row r="21" spans="2:12" s="216" customFormat="1" ht="18" customHeight="1" x14ac:dyDescent="0.25">
      <c r="B21" s="217"/>
      <c r="E21" s="220" t="str">
        <f>IF('[2]Rekapitulace stavby'!E17="","",'[2]Rekapitulace stavby'!E17)</f>
        <v xml:space="preserve"> </v>
      </c>
      <c r="I21" s="213" t="s">
        <v>1422</v>
      </c>
      <c r="J21" s="220" t="str">
        <f>IF('[2]Rekapitulace stavby'!AN17="","",'[2]Rekapitulace stavby'!AN17)</f>
        <v/>
      </c>
      <c r="L21" s="217"/>
    </row>
    <row r="22" spans="2:12" s="216" customFormat="1" ht="7" customHeight="1" x14ac:dyDescent="0.25">
      <c r="B22" s="217"/>
      <c r="L22" s="217"/>
    </row>
    <row r="23" spans="2:12" s="216" customFormat="1" ht="12" customHeight="1" x14ac:dyDescent="0.25">
      <c r="B23" s="217"/>
      <c r="D23" s="213" t="s">
        <v>1426</v>
      </c>
      <c r="I23" s="213" t="s">
        <v>1421</v>
      </c>
      <c r="J23" s="220" t="str">
        <f>IF('[2]Rekapitulace stavby'!AN19="","",'[2]Rekapitulace stavby'!AN19)</f>
        <v/>
      </c>
      <c r="L23" s="217"/>
    </row>
    <row r="24" spans="2:12" s="216" customFormat="1" ht="18" customHeight="1" x14ac:dyDescent="0.25">
      <c r="B24" s="217"/>
      <c r="E24" s="220" t="str">
        <f>IF('[2]Rekapitulace stavby'!E20="","",'[2]Rekapitulace stavby'!E20)</f>
        <v xml:space="preserve"> </v>
      </c>
      <c r="I24" s="213" t="s">
        <v>1422</v>
      </c>
      <c r="J24" s="220" t="str">
        <f>IF('[2]Rekapitulace stavby'!AN20="","",'[2]Rekapitulace stavby'!AN20)</f>
        <v/>
      </c>
      <c r="L24" s="217"/>
    </row>
    <row r="25" spans="2:12" s="216" customFormat="1" ht="7" customHeight="1" x14ac:dyDescent="0.25">
      <c r="B25" s="217"/>
      <c r="L25" s="217"/>
    </row>
    <row r="26" spans="2:12" s="216" customFormat="1" ht="12" customHeight="1" x14ac:dyDescent="0.25">
      <c r="B26" s="217"/>
      <c r="D26" s="213" t="s">
        <v>1427</v>
      </c>
      <c r="L26" s="217"/>
    </row>
    <row r="27" spans="2:12" s="222" customFormat="1" ht="16.5" customHeight="1" x14ac:dyDescent="0.25">
      <c r="B27" s="223"/>
      <c r="E27" s="224" t="s">
        <v>1415</v>
      </c>
      <c r="F27" s="224"/>
      <c r="G27" s="224"/>
      <c r="H27" s="224"/>
      <c r="L27" s="223"/>
    </row>
    <row r="28" spans="2:12" s="216" customFormat="1" ht="7" customHeight="1" x14ac:dyDescent="0.25">
      <c r="B28" s="217"/>
      <c r="L28" s="217"/>
    </row>
    <row r="29" spans="2:12" s="216" customFormat="1" ht="7" customHeight="1" x14ac:dyDescent="0.25">
      <c r="B29" s="217"/>
      <c r="D29" s="225"/>
      <c r="E29" s="225"/>
      <c r="F29" s="225"/>
      <c r="G29" s="225"/>
      <c r="H29" s="225"/>
      <c r="I29" s="225"/>
      <c r="J29" s="225"/>
      <c r="K29" s="225"/>
      <c r="L29" s="217"/>
    </row>
    <row r="30" spans="2:12" s="216" customFormat="1" ht="25.4" customHeight="1" x14ac:dyDescent="0.25">
      <c r="B30" s="217"/>
      <c r="D30" s="226" t="s">
        <v>1428</v>
      </c>
      <c r="J30" s="227">
        <f>ROUND(J136, 2)</f>
        <v>482840</v>
      </c>
      <c r="L30" s="217"/>
    </row>
    <row r="31" spans="2:12" s="216" customFormat="1" ht="7" customHeight="1" x14ac:dyDescent="0.25">
      <c r="B31" s="217"/>
      <c r="D31" s="225"/>
      <c r="E31" s="225"/>
      <c r="F31" s="225"/>
      <c r="G31" s="225"/>
      <c r="H31" s="225"/>
      <c r="I31" s="225"/>
      <c r="J31" s="225"/>
      <c r="K31" s="225"/>
      <c r="L31" s="217"/>
    </row>
    <row r="32" spans="2:12" s="216" customFormat="1" ht="14.5" customHeight="1" x14ac:dyDescent="0.25">
      <c r="B32" s="217"/>
      <c r="F32" s="228" t="s">
        <v>1429</v>
      </c>
      <c r="I32" s="228" t="s">
        <v>1430</v>
      </c>
      <c r="J32" s="228" t="s">
        <v>1431</v>
      </c>
      <c r="L32" s="217"/>
    </row>
    <row r="33" spans="2:12" s="216" customFormat="1" ht="14.5" customHeight="1" x14ac:dyDescent="0.25">
      <c r="B33" s="217"/>
      <c r="D33" s="229" t="s">
        <v>15</v>
      </c>
      <c r="E33" s="213" t="s">
        <v>1432</v>
      </c>
      <c r="F33" s="230">
        <f>ROUND((SUM(BE136:BE274)),  2)</f>
        <v>482840</v>
      </c>
      <c r="I33" s="231">
        <v>0.21</v>
      </c>
      <c r="J33" s="230">
        <f>ROUND(((SUM(BE136:BE274))*I33),  2)</f>
        <v>101396.4</v>
      </c>
      <c r="L33" s="217"/>
    </row>
    <row r="34" spans="2:12" s="216" customFormat="1" ht="14.5" customHeight="1" x14ac:dyDescent="0.25">
      <c r="B34" s="217"/>
      <c r="E34" s="213" t="s">
        <v>1433</v>
      </c>
      <c r="F34" s="230">
        <f>ROUND((SUM(BF136:BF274)),  2)</f>
        <v>0</v>
      </c>
      <c r="I34" s="231">
        <v>0.15</v>
      </c>
      <c r="J34" s="230">
        <f>ROUND(((SUM(BF136:BF274))*I34),  2)</f>
        <v>0</v>
      </c>
      <c r="L34" s="217"/>
    </row>
    <row r="35" spans="2:12" s="216" customFormat="1" ht="14.5" hidden="1" customHeight="1" x14ac:dyDescent="0.25">
      <c r="B35" s="217"/>
      <c r="E35" s="213" t="s">
        <v>1434</v>
      </c>
      <c r="F35" s="230">
        <f>ROUND((SUM(BG136:BG274)),  2)</f>
        <v>0</v>
      </c>
      <c r="I35" s="231">
        <v>0.21</v>
      </c>
      <c r="J35" s="230">
        <f>0</f>
        <v>0</v>
      </c>
      <c r="L35" s="217"/>
    </row>
    <row r="36" spans="2:12" s="216" customFormat="1" ht="14.5" hidden="1" customHeight="1" x14ac:dyDescent="0.25">
      <c r="B36" s="217"/>
      <c r="E36" s="213" t="s">
        <v>1435</v>
      </c>
      <c r="F36" s="230">
        <f>ROUND((SUM(BH136:BH274)),  2)</f>
        <v>0</v>
      </c>
      <c r="I36" s="231">
        <v>0.15</v>
      </c>
      <c r="J36" s="230">
        <f>0</f>
        <v>0</v>
      </c>
      <c r="L36" s="217"/>
    </row>
    <row r="37" spans="2:12" s="216" customFormat="1" ht="14.5" hidden="1" customHeight="1" x14ac:dyDescent="0.25">
      <c r="B37" s="217"/>
      <c r="E37" s="213" t="s">
        <v>1436</v>
      </c>
      <c r="F37" s="230">
        <f>ROUND((SUM(BI136:BI274)),  2)</f>
        <v>0</v>
      </c>
      <c r="I37" s="231">
        <v>0</v>
      </c>
      <c r="J37" s="230">
        <f>0</f>
        <v>0</v>
      </c>
      <c r="L37" s="217"/>
    </row>
    <row r="38" spans="2:12" s="216" customFormat="1" ht="7" customHeight="1" x14ac:dyDescent="0.25">
      <c r="B38" s="217"/>
      <c r="L38" s="217"/>
    </row>
    <row r="39" spans="2:12" s="216" customFormat="1" ht="25.4" customHeight="1" x14ac:dyDescent="0.25">
      <c r="B39" s="217"/>
      <c r="C39" s="232"/>
      <c r="D39" s="233" t="s">
        <v>215</v>
      </c>
      <c r="E39" s="234"/>
      <c r="F39" s="234"/>
      <c r="G39" s="235" t="s">
        <v>1437</v>
      </c>
      <c r="H39" s="236" t="s">
        <v>1438</v>
      </c>
      <c r="I39" s="234"/>
      <c r="J39" s="237">
        <f>SUM(J30:J37)</f>
        <v>584236.4</v>
      </c>
      <c r="K39" s="238"/>
      <c r="L39" s="217"/>
    </row>
    <row r="40" spans="2:12" s="216" customFormat="1" ht="14.5" customHeight="1" x14ac:dyDescent="0.25">
      <c r="B40" s="217"/>
      <c r="L40" s="217"/>
    </row>
    <row r="41" spans="2:12" ht="14.5" customHeight="1" x14ac:dyDescent="0.2">
      <c r="B41" s="210"/>
      <c r="L41" s="210"/>
    </row>
    <row r="42" spans="2:12" ht="14.5" customHeight="1" x14ac:dyDescent="0.2">
      <c r="B42" s="210"/>
      <c r="L42" s="210"/>
    </row>
    <row r="43" spans="2:12" ht="14.5" customHeight="1" x14ac:dyDescent="0.2">
      <c r="B43" s="210"/>
      <c r="L43" s="210"/>
    </row>
    <row r="44" spans="2:12" ht="14.5" customHeight="1" x14ac:dyDescent="0.2">
      <c r="B44" s="210"/>
      <c r="L44" s="210"/>
    </row>
    <row r="45" spans="2:12" ht="14.5" customHeight="1" x14ac:dyDescent="0.2">
      <c r="B45" s="210"/>
      <c r="L45" s="210"/>
    </row>
    <row r="46" spans="2:12" ht="14.5" customHeight="1" x14ac:dyDescent="0.2">
      <c r="B46" s="210"/>
      <c r="L46" s="210"/>
    </row>
    <row r="47" spans="2:12" ht="14.5" customHeight="1" x14ac:dyDescent="0.2">
      <c r="B47" s="210"/>
      <c r="L47" s="210"/>
    </row>
    <row r="48" spans="2:12" ht="14.5" customHeight="1" x14ac:dyDescent="0.2">
      <c r="B48" s="210"/>
      <c r="L48" s="210"/>
    </row>
    <row r="49" spans="2:12" ht="14.5" customHeight="1" x14ac:dyDescent="0.2">
      <c r="B49" s="210"/>
      <c r="L49" s="210"/>
    </row>
    <row r="50" spans="2:12" s="216" customFormat="1" ht="14.5" customHeight="1" x14ac:dyDescent="0.25">
      <c r="B50" s="217"/>
      <c r="D50" s="239" t="s">
        <v>218</v>
      </c>
      <c r="E50" s="240"/>
      <c r="F50" s="240"/>
      <c r="G50" s="239" t="s">
        <v>232</v>
      </c>
      <c r="H50" s="240"/>
      <c r="I50" s="240"/>
      <c r="J50" s="240"/>
      <c r="K50" s="240"/>
      <c r="L50" s="217"/>
    </row>
    <row r="51" spans="2:12" x14ac:dyDescent="0.2">
      <c r="B51" s="210"/>
      <c r="L51" s="210"/>
    </row>
    <row r="52" spans="2:12" x14ac:dyDescent="0.2">
      <c r="B52" s="210"/>
      <c r="L52" s="210"/>
    </row>
    <row r="53" spans="2:12" x14ac:dyDescent="0.2">
      <c r="B53" s="210"/>
      <c r="L53" s="210"/>
    </row>
    <row r="54" spans="2:12" x14ac:dyDescent="0.2">
      <c r="B54" s="210"/>
      <c r="L54" s="210"/>
    </row>
    <row r="55" spans="2:12" x14ac:dyDescent="0.2">
      <c r="B55" s="210"/>
      <c r="L55" s="210"/>
    </row>
    <row r="56" spans="2:12" x14ac:dyDescent="0.2">
      <c r="B56" s="210"/>
      <c r="L56" s="210"/>
    </row>
    <row r="57" spans="2:12" x14ac:dyDescent="0.2">
      <c r="B57" s="210"/>
      <c r="L57" s="210"/>
    </row>
    <row r="58" spans="2:12" x14ac:dyDescent="0.2">
      <c r="B58" s="210"/>
      <c r="L58" s="210"/>
    </row>
    <row r="59" spans="2:12" x14ac:dyDescent="0.2">
      <c r="B59" s="210"/>
      <c r="L59" s="210"/>
    </row>
    <row r="60" spans="2:12" x14ac:dyDescent="0.2">
      <c r="B60" s="210"/>
      <c r="L60" s="210"/>
    </row>
    <row r="61" spans="2:12" s="216" customFormat="1" ht="12.5" x14ac:dyDescent="0.25">
      <c r="B61" s="217"/>
      <c r="D61" s="241" t="s">
        <v>1439</v>
      </c>
      <c r="E61" s="242"/>
      <c r="F61" s="243" t="s">
        <v>1440</v>
      </c>
      <c r="G61" s="241" t="s">
        <v>1439</v>
      </c>
      <c r="H61" s="242"/>
      <c r="I61" s="242"/>
      <c r="J61" s="244" t="s">
        <v>1440</v>
      </c>
      <c r="K61" s="242"/>
      <c r="L61" s="217"/>
    </row>
    <row r="62" spans="2:12" x14ac:dyDescent="0.2">
      <c r="B62" s="210"/>
      <c r="L62" s="210"/>
    </row>
    <row r="63" spans="2:12" x14ac:dyDescent="0.2">
      <c r="B63" s="210"/>
      <c r="L63" s="210"/>
    </row>
    <row r="64" spans="2:12" x14ac:dyDescent="0.2">
      <c r="B64" s="210"/>
      <c r="L64" s="210"/>
    </row>
    <row r="65" spans="2:12" s="216" customFormat="1" ht="13" x14ac:dyDescent="0.25">
      <c r="B65" s="217"/>
      <c r="D65" s="239" t="s">
        <v>1441</v>
      </c>
      <c r="E65" s="240"/>
      <c r="F65" s="240"/>
      <c r="G65" s="239" t="s">
        <v>1442</v>
      </c>
      <c r="H65" s="240"/>
      <c r="I65" s="240"/>
      <c r="J65" s="240"/>
      <c r="K65" s="240"/>
      <c r="L65" s="217"/>
    </row>
    <row r="66" spans="2:12" x14ac:dyDescent="0.2">
      <c r="B66" s="210"/>
      <c r="L66" s="210"/>
    </row>
    <row r="67" spans="2:12" x14ac:dyDescent="0.2">
      <c r="B67" s="210"/>
      <c r="L67" s="210"/>
    </row>
    <row r="68" spans="2:12" x14ac:dyDescent="0.2">
      <c r="B68" s="210"/>
      <c r="L68" s="210"/>
    </row>
    <row r="69" spans="2:12" x14ac:dyDescent="0.2">
      <c r="B69" s="210"/>
      <c r="L69" s="210"/>
    </row>
    <row r="70" spans="2:12" x14ac:dyDescent="0.2">
      <c r="B70" s="210"/>
      <c r="L70" s="210"/>
    </row>
    <row r="71" spans="2:12" x14ac:dyDescent="0.2">
      <c r="B71" s="210"/>
      <c r="L71" s="210"/>
    </row>
    <row r="72" spans="2:12" x14ac:dyDescent="0.2">
      <c r="B72" s="210"/>
      <c r="L72" s="210"/>
    </row>
    <row r="73" spans="2:12" x14ac:dyDescent="0.2">
      <c r="B73" s="210"/>
      <c r="L73" s="210"/>
    </row>
    <row r="74" spans="2:12" x14ac:dyDescent="0.2">
      <c r="B74" s="210"/>
      <c r="L74" s="210"/>
    </row>
    <row r="75" spans="2:12" x14ac:dyDescent="0.2">
      <c r="B75" s="210"/>
      <c r="L75" s="210"/>
    </row>
    <row r="76" spans="2:12" s="216" customFormat="1" ht="12.5" x14ac:dyDescent="0.25">
      <c r="B76" s="217"/>
      <c r="D76" s="241" t="s">
        <v>1439</v>
      </c>
      <c r="E76" s="242"/>
      <c r="F76" s="243" t="s">
        <v>1440</v>
      </c>
      <c r="G76" s="241" t="s">
        <v>1439</v>
      </c>
      <c r="H76" s="242"/>
      <c r="I76" s="242"/>
      <c r="J76" s="244" t="s">
        <v>1440</v>
      </c>
      <c r="K76" s="242"/>
      <c r="L76" s="217"/>
    </row>
    <row r="77" spans="2:12" s="216" customFormat="1" ht="14.5" customHeight="1" x14ac:dyDescent="0.25">
      <c r="B77" s="245"/>
      <c r="C77" s="246"/>
      <c r="D77" s="246"/>
      <c r="E77" s="246"/>
      <c r="F77" s="246"/>
      <c r="G77" s="246"/>
      <c r="H77" s="246"/>
      <c r="I77" s="246"/>
      <c r="J77" s="246"/>
      <c r="K77" s="246"/>
      <c r="L77" s="217"/>
    </row>
    <row r="81" spans="2:47" s="216" customFormat="1" ht="7" customHeight="1" x14ac:dyDescent="0.25">
      <c r="B81" s="247"/>
      <c r="C81" s="248"/>
      <c r="D81" s="248"/>
      <c r="E81" s="248"/>
      <c r="F81" s="248"/>
      <c r="G81" s="248"/>
      <c r="H81" s="248"/>
      <c r="I81" s="248"/>
      <c r="J81" s="248"/>
      <c r="K81" s="248"/>
      <c r="L81" s="217"/>
    </row>
    <row r="82" spans="2:47" s="216" customFormat="1" ht="25" customHeight="1" x14ac:dyDescent="0.25">
      <c r="B82" s="217"/>
      <c r="C82" s="211" t="s">
        <v>1443</v>
      </c>
      <c r="L82" s="217"/>
    </row>
    <row r="83" spans="2:47" s="216" customFormat="1" ht="7" customHeight="1" x14ac:dyDescent="0.25">
      <c r="B83" s="217"/>
      <c r="L83" s="217"/>
    </row>
    <row r="84" spans="2:47" s="216" customFormat="1" ht="12" customHeight="1" x14ac:dyDescent="0.25">
      <c r="B84" s="217"/>
      <c r="C84" s="213" t="s">
        <v>1411</v>
      </c>
      <c r="L84" s="217"/>
    </row>
    <row r="85" spans="2:47" s="216" customFormat="1" ht="16.5" customHeight="1" x14ac:dyDescent="0.25">
      <c r="B85" s="217"/>
      <c r="E85" s="214" t="str">
        <f>E7</f>
        <v>Chodník při silnici II/324 Podmoky</v>
      </c>
      <c r="F85" s="215"/>
      <c r="G85" s="215"/>
      <c r="H85" s="215"/>
      <c r="L85" s="217"/>
    </row>
    <row r="86" spans="2:47" s="216" customFormat="1" ht="12" customHeight="1" x14ac:dyDescent="0.25">
      <c r="B86" s="217"/>
      <c r="C86" s="213" t="s">
        <v>1412</v>
      </c>
      <c r="L86" s="217"/>
    </row>
    <row r="87" spans="2:47" s="216" customFormat="1" ht="16.5" customHeight="1" x14ac:dyDescent="0.25">
      <c r="B87" s="217"/>
      <c r="E87" s="218" t="str">
        <f>E9</f>
        <v xml:space="preserve">VP2 - SO 101_N Rekonstrukce chodníku II/324 - vícepráce </v>
      </c>
      <c r="F87" s="219"/>
      <c r="G87" s="219"/>
      <c r="H87" s="219"/>
      <c r="L87" s="217"/>
    </row>
    <row r="88" spans="2:47" s="216" customFormat="1" ht="7" customHeight="1" x14ac:dyDescent="0.25">
      <c r="B88" s="217"/>
      <c r="L88" s="217"/>
    </row>
    <row r="89" spans="2:47" s="216" customFormat="1" ht="12" customHeight="1" x14ac:dyDescent="0.25">
      <c r="B89" s="217"/>
      <c r="C89" s="213" t="s">
        <v>1417</v>
      </c>
      <c r="F89" s="220" t="str">
        <f>F12</f>
        <v xml:space="preserve"> </v>
      </c>
      <c r="I89" s="213" t="s">
        <v>1419</v>
      </c>
      <c r="J89" s="221">
        <f>IF(J12="","",J12)</f>
        <v>43885</v>
      </c>
      <c r="L89" s="217"/>
    </row>
    <row r="90" spans="2:47" s="216" customFormat="1" ht="7" customHeight="1" x14ac:dyDescent="0.25">
      <c r="B90" s="217"/>
      <c r="L90" s="217"/>
    </row>
    <row r="91" spans="2:47" s="216" customFormat="1" ht="15.25" customHeight="1" x14ac:dyDescent="0.25">
      <c r="B91" s="217"/>
      <c r="C91" s="213" t="s">
        <v>1420</v>
      </c>
      <c r="F91" s="220" t="str">
        <f>E15</f>
        <v>Obec Podmoky</v>
      </c>
      <c r="I91" s="213" t="s">
        <v>1425</v>
      </c>
      <c r="J91" s="249" t="str">
        <f>E21</f>
        <v xml:space="preserve"> </v>
      </c>
      <c r="L91" s="217"/>
    </row>
    <row r="92" spans="2:47" s="216" customFormat="1" ht="15.25" customHeight="1" x14ac:dyDescent="0.25">
      <c r="B92" s="217"/>
      <c r="C92" s="213" t="s">
        <v>1423</v>
      </c>
      <c r="F92" s="220" t="str">
        <f>IF(E18="","",E18)</f>
        <v>HALKO stavební společnost, s.r.o.</v>
      </c>
      <c r="I92" s="213" t="s">
        <v>1426</v>
      </c>
      <c r="J92" s="249" t="str">
        <f>E24</f>
        <v xml:space="preserve"> </v>
      </c>
      <c r="L92" s="217"/>
    </row>
    <row r="93" spans="2:47" s="216" customFormat="1" ht="10.4" customHeight="1" x14ac:dyDescent="0.25">
      <c r="B93" s="217"/>
      <c r="L93" s="217"/>
    </row>
    <row r="94" spans="2:47" s="216" customFormat="1" ht="29.25" customHeight="1" x14ac:dyDescent="0.25">
      <c r="B94" s="217"/>
      <c r="C94" s="250" t="s">
        <v>1444</v>
      </c>
      <c r="D94" s="232"/>
      <c r="E94" s="232"/>
      <c r="F94" s="232"/>
      <c r="G94" s="232"/>
      <c r="H94" s="232"/>
      <c r="I94" s="232"/>
      <c r="J94" s="251" t="s">
        <v>1445</v>
      </c>
      <c r="K94" s="232"/>
      <c r="L94" s="217"/>
    </row>
    <row r="95" spans="2:47" s="216" customFormat="1" ht="10.4" customHeight="1" x14ac:dyDescent="0.25">
      <c r="B95" s="217"/>
      <c r="L95" s="217"/>
    </row>
    <row r="96" spans="2:47" s="216" customFormat="1" ht="22.9" customHeight="1" x14ac:dyDescent="0.25">
      <c r="B96" s="217"/>
      <c r="C96" s="252" t="s">
        <v>1446</v>
      </c>
      <c r="J96" s="227">
        <f>J136</f>
        <v>482840</v>
      </c>
      <c r="L96" s="217"/>
      <c r="AU96" s="207" t="s">
        <v>1447</v>
      </c>
    </row>
    <row r="97" spans="2:12" s="253" customFormat="1" ht="25" customHeight="1" x14ac:dyDescent="0.25">
      <c r="B97" s="254"/>
      <c r="D97" s="255" t="s">
        <v>1473</v>
      </c>
      <c r="E97" s="256"/>
      <c r="F97" s="256"/>
      <c r="G97" s="256"/>
      <c r="H97" s="256"/>
      <c r="I97" s="256"/>
      <c r="J97" s="257">
        <f>J137</f>
        <v>305625</v>
      </c>
      <c r="L97" s="254"/>
    </row>
    <row r="98" spans="2:12" s="299" customFormat="1" ht="19.899999999999999" customHeight="1" x14ac:dyDescent="0.25">
      <c r="B98" s="298"/>
      <c r="D98" s="300" t="s">
        <v>1474</v>
      </c>
      <c r="E98" s="301"/>
      <c r="F98" s="301"/>
      <c r="G98" s="301"/>
      <c r="H98" s="301"/>
      <c r="I98" s="301"/>
      <c r="J98" s="302">
        <f>J138</f>
        <v>26601</v>
      </c>
      <c r="L98" s="298"/>
    </row>
    <row r="99" spans="2:12" s="299" customFormat="1" ht="19.899999999999999" customHeight="1" x14ac:dyDescent="0.25">
      <c r="B99" s="298"/>
      <c r="D99" s="300" t="s">
        <v>1475</v>
      </c>
      <c r="E99" s="301"/>
      <c r="F99" s="301"/>
      <c r="G99" s="301"/>
      <c r="H99" s="301"/>
      <c r="I99" s="301"/>
      <c r="J99" s="302">
        <f>J151</f>
        <v>2608</v>
      </c>
      <c r="L99" s="298"/>
    </row>
    <row r="100" spans="2:12" s="299" customFormat="1" ht="19.899999999999999" customHeight="1" x14ac:dyDescent="0.25">
      <c r="B100" s="298"/>
      <c r="D100" s="300" t="s">
        <v>1476</v>
      </c>
      <c r="E100" s="301"/>
      <c r="F100" s="301"/>
      <c r="G100" s="301"/>
      <c r="H100" s="301"/>
      <c r="I100" s="301"/>
      <c r="J100" s="302">
        <f>J154</f>
        <v>113001</v>
      </c>
      <c r="L100" s="298"/>
    </row>
    <row r="101" spans="2:12" s="299" customFormat="1" ht="19.899999999999999" customHeight="1" x14ac:dyDescent="0.25">
      <c r="B101" s="298"/>
      <c r="D101" s="300" t="s">
        <v>1477</v>
      </c>
      <c r="E101" s="301"/>
      <c r="F101" s="301"/>
      <c r="G101" s="301"/>
      <c r="H101" s="301"/>
      <c r="I101" s="301"/>
      <c r="J101" s="302">
        <f>J165</f>
        <v>163415</v>
      </c>
      <c r="L101" s="298"/>
    </row>
    <row r="102" spans="2:12" s="253" customFormat="1" ht="25" customHeight="1" x14ac:dyDescent="0.25">
      <c r="B102" s="254"/>
      <c r="D102" s="255" t="s">
        <v>1478</v>
      </c>
      <c r="E102" s="256"/>
      <c r="F102" s="256"/>
      <c r="G102" s="256"/>
      <c r="H102" s="256"/>
      <c r="I102" s="256"/>
      <c r="J102" s="257">
        <f>J168</f>
        <v>33540</v>
      </c>
      <c r="L102" s="254"/>
    </row>
    <row r="103" spans="2:12" s="299" customFormat="1" ht="19.899999999999999" customHeight="1" x14ac:dyDescent="0.25">
      <c r="B103" s="298"/>
      <c r="D103" s="300" t="s">
        <v>1474</v>
      </c>
      <c r="E103" s="301"/>
      <c r="F103" s="301"/>
      <c r="G103" s="301"/>
      <c r="H103" s="301"/>
      <c r="I103" s="301"/>
      <c r="J103" s="302">
        <f>J169</f>
        <v>8773</v>
      </c>
      <c r="L103" s="298"/>
    </row>
    <row r="104" spans="2:12" s="299" customFormat="1" ht="19.899999999999999" customHeight="1" x14ac:dyDescent="0.25">
      <c r="B104" s="298"/>
      <c r="D104" s="300" t="s">
        <v>1479</v>
      </c>
      <c r="E104" s="301"/>
      <c r="F104" s="301"/>
      <c r="G104" s="301"/>
      <c r="H104" s="301"/>
      <c r="I104" s="301"/>
      <c r="J104" s="302">
        <f>J184</f>
        <v>1079</v>
      </c>
      <c r="L104" s="298"/>
    </row>
    <row r="105" spans="2:12" s="299" customFormat="1" ht="19.899999999999999" customHeight="1" x14ac:dyDescent="0.25">
      <c r="B105" s="298"/>
      <c r="D105" s="300" t="s">
        <v>1480</v>
      </c>
      <c r="E105" s="301"/>
      <c r="F105" s="301"/>
      <c r="G105" s="301"/>
      <c r="H105" s="301"/>
      <c r="I105" s="301"/>
      <c r="J105" s="302">
        <f>J191</f>
        <v>7510</v>
      </c>
      <c r="L105" s="298"/>
    </row>
    <row r="106" spans="2:12" s="299" customFormat="1" ht="19.899999999999999" customHeight="1" x14ac:dyDescent="0.25">
      <c r="B106" s="298"/>
      <c r="D106" s="300" t="s">
        <v>1481</v>
      </c>
      <c r="E106" s="301"/>
      <c r="F106" s="301"/>
      <c r="G106" s="301"/>
      <c r="H106" s="301"/>
      <c r="I106" s="301"/>
      <c r="J106" s="302">
        <f>J200</f>
        <v>8948</v>
      </c>
      <c r="L106" s="298"/>
    </row>
    <row r="107" spans="2:12" s="299" customFormat="1" ht="19.899999999999999" customHeight="1" x14ac:dyDescent="0.25">
      <c r="B107" s="298"/>
      <c r="D107" s="300" t="s">
        <v>1482</v>
      </c>
      <c r="E107" s="301"/>
      <c r="F107" s="301"/>
      <c r="G107" s="301"/>
      <c r="H107" s="301"/>
      <c r="I107" s="301"/>
      <c r="J107" s="302">
        <f>J209</f>
        <v>7230</v>
      </c>
      <c r="L107" s="298"/>
    </row>
    <row r="108" spans="2:12" s="253" customFormat="1" ht="25" customHeight="1" x14ac:dyDescent="0.25">
      <c r="B108" s="254"/>
      <c r="D108" s="255" t="s">
        <v>1483</v>
      </c>
      <c r="E108" s="256"/>
      <c r="F108" s="256"/>
      <c r="G108" s="256"/>
      <c r="H108" s="256"/>
      <c r="I108" s="256"/>
      <c r="J108" s="257">
        <f>J218</f>
        <v>63802</v>
      </c>
      <c r="L108" s="254"/>
    </row>
    <row r="109" spans="2:12" s="299" customFormat="1" ht="19.899999999999999" customHeight="1" x14ac:dyDescent="0.25">
      <c r="B109" s="298"/>
      <c r="D109" s="300" t="s">
        <v>1474</v>
      </c>
      <c r="E109" s="301"/>
      <c r="F109" s="301"/>
      <c r="G109" s="301"/>
      <c r="H109" s="301"/>
      <c r="I109" s="301"/>
      <c r="J109" s="302">
        <f>J219</f>
        <v>2277</v>
      </c>
      <c r="L109" s="298"/>
    </row>
    <row r="110" spans="2:12" s="299" customFormat="1" ht="19.899999999999999" customHeight="1" x14ac:dyDescent="0.25">
      <c r="B110" s="298"/>
      <c r="D110" s="300" t="s">
        <v>1484</v>
      </c>
      <c r="E110" s="301"/>
      <c r="F110" s="301"/>
      <c r="G110" s="301"/>
      <c r="H110" s="301"/>
      <c r="I110" s="301"/>
      <c r="J110" s="302">
        <f>J234</f>
        <v>4465</v>
      </c>
      <c r="L110" s="298"/>
    </row>
    <row r="111" spans="2:12" s="299" customFormat="1" ht="19.899999999999999" customHeight="1" x14ac:dyDescent="0.25">
      <c r="B111" s="298"/>
      <c r="D111" s="300" t="s">
        <v>1485</v>
      </c>
      <c r="E111" s="301"/>
      <c r="F111" s="301"/>
      <c r="G111" s="301"/>
      <c r="H111" s="301"/>
      <c r="I111" s="301"/>
      <c r="J111" s="302">
        <f>J239</f>
        <v>57060</v>
      </c>
      <c r="L111" s="298"/>
    </row>
    <row r="112" spans="2:12" s="253" customFormat="1" ht="25" customHeight="1" x14ac:dyDescent="0.25">
      <c r="B112" s="254"/>
      <c r="D112" s="255" t="s">
        <v>1486</v>
      </c>
      <c r="E112" s="256"/>
      <c r="F112" s="256"/>
      <c r="G112" s="256"/>
      <c r="H112" s="256"/>
      <c r="I112" s="256"/>
      <c r="J112" s="257">
        <f>J242</f>
        <v>63220</v>
      </c>
      <c r="L112" s="254"/>
    </row>
    <row r="113" spans="2:12" s="299" customFormat="1" ht="19.899999999999999" customHeight="1" x14ac:dyDescent="0.25">
      <c r="B113" s="298"/>
      <c r="D113" s="300" t="s">
        <v>1474</v>
      </c>
      <c r="E113" s="301"/>
      <c r="F113" s="301"/>
      <c r="G113" s="301"/>
      <c r="H113" s="301"/>
      <c r="I113" s="301"/>
      <c r="J113" s="302">
        <f>J243</f>
        <v>14028</v>
      </c>
      <c r="L113" s="298"/>
    </row>
    <row r="114" spans="2:12" s="299" customFormat="1" ht="19.899999999999999" customHeight="1" x14ac:dyDescent="0.25">
      <c r="B114" s="298"/>
      <c r="D114" s="300" t="s">
        <v>1487</v>
      </c>
      <c r="E114" s="301"/>
      <c r="F114" s="301"/>
      <c r="G114" s="301"/>
      <c r="H114" s="301"/>
      <c r="I114" s="301"/>
      <c r="J114" s="302">
        <f>J262</f>
        <v>49192</v>
      </c>
      <c r="L114" s="298"/>
    </row>
    <row r="115" spans="2:12" s="253" customFormat="1" ht="25" customHeight="1" x14ac:dyDescent="0.25">
      <c r="B115" s="254"/>
      <c r="D115" s="255" t="s">
        <v>1488</v>
      </c>
      <c r="E115" s="256"/>
      <c r="F115" s="256"/>
      <c r="G115" s="256"/>
      <c r="H115" s="256"/>
      <c r="I115" s="256"/>
      <c r="J115" s="257">
        <f>J268</f>
        <v>13453</v>
      </c>
      <c r="L115" s="254"/>
    </row>
    <row r="116" spans="2:12" s="253" customFormat="1" ht="25" customHeight="1" x14ac:dyDescent="0.25">
      <c r="B116" s="254"/>
      <c r="D116" s="255" t="s">
        <v>1489</v>
      </c>
      <c r="E116" s="256"/>
      <c r="F116" s="256"/>
      <c r="G116" s="256"/>
      <c r="H116" s="256"/>
      <c r="I116" s="256"/>
      <c r="J116" s="257">
        <f>J273</f>
        <v>3200</v>
      </c>
      <c r="L116" s="254"/>
    </row>
    <row r="117" spans="2:12" s="216" customFormat="1" ht="21.75" customHeight="1" x14ac:dyDescent="0.25">
      <c r="B117" s="217"/>
      <c r="L117" s="217"/>
    </row>
    <row r="118" spans="2:12" s="216" customFormat="1" ht="7" customHeight="1" x14ac:dyDescent="0.25">
      <c r="B118" s="245"/>
      <c r="C118" s="246"/>
      <c r="D118" s="246"/>
      <c r="E118" s="246"/>
      <c r="F118" s="246"/>
      <c r="G118" s="246"/>
      <c r="H118" s="246"/>
      <c r="I118" s="246"/>
      <c r="J118" s="246"/>
      <c r="K118" s="246"/>
      <c r="L118" s="217"/>
    </row>
    <row r="122" spans="2:12" s="216" customFormat="1" ht="7" customHeight="1" x14ac:dyDescent="0.25">
      <c r="B122" s="247"/>
      <c r="C122" s="248"/>
      <c r="D122" s="248"/>
      <c r="E122" s="248"/>
      <c r="F122" s="248"/>
      <c r="G122" s="248"/>
      <c r="H122" s="248"/>
      <c r="I122" s="248"/>
      <c r="J122" s="248"/>
      <c r="K122" s="248"/>
      <c r="L122" s="217"/>
    </row>
    <row r="123" spans="2:12" s="216" customFormat="1" ht="25" customHeight="1" x14ac:dyDescent="0.25">
      <c r="B123" s="217"/>
      <c r="C123" s="211" t="s">
        <v>1449</v>
      </c>
      <c r="L123" s="217"/>
    </row>
    <row r="124" spans="2:12" s="216" customFormat="1" ht="7" customHeight="1" x14ac:dyDescent="0.25">
      <c r="B124" s="217"/>
      <c r="L124" s="217"/>
    </row>
    <row r="125" spans="2:12" s="216" customFormat="1" ht="12" customHeight="1" x14ac:dyDescent="0.25">
      <c r="B125" s="217"/>
      <c r="C125" s="213" t="s">
        <v>1411</v>
      </c>
      <c r="L125" s="217"/>
    </row>
    <row r="126" spans="2:12" s="216" customFormat="1" ht="16.5" customHeight="1" x14ac:dyDescent="0.25">
      <c r="B126" s="217"/>
      <c r="E126" s="214" t="str">
        <f>E7</f>
        <v>Chodník při silnici II/324 Podmoky</v>
      </c>
      <c r="F126" s="215"/>
      <c r="G126" s="215"/>
      <c r="H126" s="215"/>
      <c r="L126" s="217"/>
    </row>
    <row r="127" spans="2:12" s="216" customFormat="1" ht="12" customHeight="1" x14ac:dyDescent="0.25">
      <c r="B127" s="217"/>
      <c r="C127" s="213" t="s">
        <v>1412</v>
      </c>
      <c r="L127" s="217"/>
    </row>
    <row r="128" spans="2:12" s="216" customFormat="1" ht="16.5" customHeight="1" x14ac:dyDescent="0.25">
      <c r="B128" s="217"/>
      <c r="E128" s="218" t="str">
        <f>E9</f>
        <v xml:space="preserve">VP2 - SO 101_N Rekonstrukce chodníku II/324 - vícepráce </v>
      </c>
      <c r="F128" s="219"/>
      <c r="G128" s="219"/>
      <c r="H128" s="219"/>
      <c r="L128" s="217"/>
    </row>
    <row r="129" spans="2:65" s="216" customFormat="1" ht="7" customHeight="1" x14ac:dyDescent="0.25">
      <c r="B129" s="217"/>
      <c r="L129" s="217"/>
    </row>
    <row r="130" spans="2:65" s="216" customFormat="1" ht="12" customHeight="1" x14ac:dyDescent="0.25">
      <c r="B130" s="217"/>
      <c r="C130" s="213" t="s">
        <v>1417</v>
      </c>
      <c r="F130" s="220" t="str">
        <f>F12</f>
        <v xml:space="preserve"> </v>
      </c>
      <c r="I130" s="213" t="s">
        <v>1419</v>
      </c>
      <c r="J130" s="221">
        <f>IF(J12="","",J12)</f>
        <v>43885</v>
      </c>
      <c r="L130" s="217"/>
    </row>
    <row r="131" spans="2:65" s="216" customFormat="1" ht="7" customHeight="1" x14ac:dyDescent="0.25">
      <c r="B131" s="217"/>
      <c r="L131" s="217"/>
    </row>
    <row r="132" spans="2:65" s="216" customFormat="1" ht="15.25" customHeight="1" x14ac:dyDescent="0.25">
      <c r="B132" s="217"/>
      <c r="C132" s="213" t="s">
        <v>1420</v>
      </c>
      <c r="F132" s="220" t="str">
        <f>E15</f>
        <v>Obec Podmoky</v>
      </c>
      <c r="I132" s="213" t="s">
        <v>1425</v>
      </c>
      <c r="J132" s="249" t="str">
        <f>E21</f>
        <v xml:space="preserve"> </v>
      </c>
      <c r="L132" s="217"/>
    </row>
    <row r="133" spans="2:65" s="216" customFormat="1" ht="15.25" customHeight="1" x14ac:dyDescent="0.25">
      <c r="B133" s="217"/>
      <c r="C133" s="213" t="s">
        <v>1423</v>
      </c>
      <c r="F133" s="220" t="str">
        <f>IF(E18="","",E18)</f>
        <v>HALKO stavební společnost, s.r.o.</v>
      </c>
      <c r="I133" s="213" t="s">
        <v>1426</v>
      </c>
      <c r="J133" s="249" t="str">
        <f>E24</f>
        <v xml:space="preserve"> </v>
      </c>
      <c r="L133" s="217"/>
    </row>
    <row r="134" spans="2:65" s="216" customFormat="1" ht="10.4" customHeight="1" x14ac:dyDescent="0.25">
      <c r="B134" s="217"/>
      <c r="L134" s="217"/>
    </row>
    <row r="135" spans="2:65" s="258" customFormat="1" ht="29.25" customHeight="1" x14ac:dyDescent="0.25">
      <c r="B135" s="259"/>
      <c r="C135" s="260" t="s">
        <v>1450</v>
      </c>
      <c r="D135" s="261" t="s">
        <v>19</v>
      </c>
      <c r="E135" s="261" t="s">
        <v>17</v>
      </c>
      <c r="F135" s="261" t="s">
        <v>30</v>
      </c>
      <c r="G135" s="261" t="s">
        <v>10</v>
      </c>
      <c r="H135" s="261" t="s">
        <v>1451</v>
      </c>
      <c r="I135" s="261" t="s">
        <v>1452</v>
      </c>
      <c r="J135" s="262" t="s">
        <v>1445</v>
      </c>
      <c r="K135" s="263" t="s">
        <v>1453</v>
      </c>
      <c r="L135" s="259"/>
      <c r="M135" s="264" t="s">
        <v>1415</v>
      </c>
      <c r="N135" s="265" t="s">
        <v>15</v>
      </c>
      <c r="O135" s="265" t="s">
        <v>1454</v>
      </c>
      <c r="P135" s="265" t="s">
        <v>1455</v>
      </c>
      <c r="Q135" s="265" t="s">
        <v>1456</v>
      </c>
      <c r="R135" s="265" t="s">
        <v>1457</v>
      </c>
      <c r="S135" s="265" t="s">
        <v>1458</v>
      </c>
      <c r="T135" s="266" t="s">
        <v>1459</v>
      </c>
    </row>
    <row r="136" spans="2:65" s="216" customFormat="1" ht="22.9" customHeight="1" x14ac:dyDescent="0.35">
      <c r="B136" s="217"/>
      <c r="C136" s="267" t="s">
        <v>1460</v>
      </c>
      <c r="J136" s="268">
        <f>BK136</f>
        <v>482840</v>
      </c>
      <c r="L136" s="217"/>
      <c r="M136" s="269"/>
      <c r="N136" s="225"/>
      <c r="O136" s="225"/>
      <c r="P136" s="270">
        <f>P137+P168+P218+P242+P268+P273</f>
        <v>86.740399999999994</v>
      </c>
      <c r="Q136" s="225"/>
      <c r="R136" s="270">
        <f>R137+R168+R218+R242+R268+R273</f>
        <v>27.352271999999999</v>
      </c>
      <c r="S136" s="225"/>
      <c r="T136" s="271">
        <f>T137+T168+T218+T242+T268+T273</f>
        <v>0</v>
      </c>
      <c r="AT136" s="207" t="s">
        <v>1461</v>
      </c>
      <c r="AU136" s="207" t="s">
        <v>1447</v>
      </c>
      <c r="BK136" s="272">
        <f>BK137+BK168+BK218+BK242+BK268+BK273</f>
        <v>482840</v>
      </c>
    </row>
    <row r="137" spans="2:65" s="273" customFormat="1" ht="25.9" customHeight="1" x14ac:dyDescent="0.35">
      <c r="B137" s="274"/>
      <c r="D137" s="275" t="s">
        <v>1461</v>
      </c>
      <c r="E137" s="276" t="s">
        <v>1462</v>
      </c>
      <c r="F137" s="276" t="s">
        <v>1490</v>
      </c>
      <c r="J137" s="277">
        <f>BK137</f>
        <v>305625</v>
      </c>
      <c r="L137" s="274"/>
      <c r="M137" s="278"/>
      <c r="P137" s="279">
        <f>P138+P151+P154+P165</f>
        <v>80.593399999999988</v>
      </c>
      <c r="R137" s="279">
        <f>R138+R151+R154+R165</f>
        <v>21.392921999999999</v>
      </c>
      <c r="T137" s="280">
        <f>T138+T151+T154+T165</f>
        <v>0</v>
      </c>
      <c r="AR137" s="275" t="s">
        <v>1464</v>
      </c>
      <c r="AT137" s="281" t="s">
        <v>1461</v>
      </c>
      <c r="AU137" s="281" t="s">
        <v>1465</v>
      </c>
      <c r="AY137" s="275" t="s">
        <v>1466</v>
      </c>
      <c r="BK137" s="282">
        <f>BK138+BK151+BK154+BK165</f>
        <v>305625</v>
      </c>
    </row>
    <row r="138" spans="2:65" s="273" customFormat="1" ht="22.9" customHeight="1" x14ac:dyDescent="0.25">
      <c r="B138" s="274"/>
      <c r="D138" s="275" t="s">
        <v>1461</v>
      </c>
      <c r="E138" s="303" t="s">
        <v>1464</v>
      </c>
      <c r="F138" s="303" t="s">
        <v>1491</v>
      </c>
      <c r="J138" s="304">
        <f>BK138</f>
        <v>26601</v>
      </c>
      <c r="L138" s="274"/>
      <c r="M138" s="278"/>
      <c r="P138" s="279">
        <f>SUM(P139:P150)</f>
        <v>0</v>
      </c>
      <c r="R138" s="279">
        <f>SUM(R139:R150)</f>
        <v>0</v>
      </c>
      <c r="T138" s="280">
        <f>SUM(T139:T150)</f>
        <v>0</v>
      </c>
      <c r="AR138" s="275" t="s">
        <v>1464</v>
      </c>
      <c r="AT138" s="281" t="s">
        <v>1461</v>
      </c>
      <c r="AU138" s="281" t="s">
        <v>1464</v>
      </c>
      <c r="AY138" s="275" t="s">
        <v>1466</v>
      </c>
      <c r="BK138" s="282">
        <f>SUM(BK139:BK150)</f>
        <v>26601</v>
      </c>
    </row>
    <row r="139" spans="2:65" s="216" customFormat="1" ht="16.5" customHeight="1" x14ac:dyDescent="0.25">
      <c r="B139" s="283"/>
      <c r="C139" s="305" t="s">
        <v>1464</v>
      </c>
      <c r="D139" s="305" t="s">
        <v>1492</v>
      </c>
      <c r="E139" s="306" t="s">
        <v>257</v>
      </c>
      <c r="F139" s="307" t="s">
        <v>1214</v>
      </c>
      <c r="G139" s="308" t="s">
        <v>9</v>
      </c>
      <c r="H139" s="309">
        <v>24.76</v>
      </c>
      <c r="I139" s="310">
        <v>361</v>
      </c>
      <c r="J139" s="310">
        <f>ROUND(I139*H139,0)</f>
        <v>8938</v>
      </c>
      <c r="K139" s="311"/>
      <c r="L139" s="217"/>
      <c r="M139" s="312" t="s">
        <v>1415</v>
      </c>
      <c r="N139" s="313" t="s">
        <v>1432</v>
      </c>
      <c r="O139" s="314">
        <v>0</v>
      </c>
      <c r="P139" s="314">
        <f>O139*H139</f>
        <v>0</v>
      </c>
      <c r="Q139" s="314">
        <v>0</v>
      </c>
      <c r="R139" s="314">
        <f>Q139*H139</f>
        <v>0</v>
      </c>
      <c r="S139" s="314">
        <v>0</v>
      </c>
      <c r="T139" s="315">
        <f>S139*H139</f>
        <v>0</v>
      </c>
      <c r="AR139" s="296" t="s">
        <v>1469</v>
      </c>
      <c r="AT139" s="296" t="s">
        <v>1492</v>
      </c>
      <c r="AU139" s="296" t="s">
        <v>1407</v>
      </c>
      <c r="AY139" s="207" t="s">
        <v>1466</v>
      </c>
      <c r="BE139" s="297">
        <f>IF(N139="základní",J139,0)</f>
        <v>8938</v>
      </c>
      <c r="BF139" s="297">
        <f>IF(N139="snížená",J139,0)</f>
        <v>0</v>
      </c>
      <c r="BG139" s="297">
        <f>IF(N139="zákl. přenesená",J139,0)</f>
        <v>0</v>
      </c>
      <c r="BH139" s="297">
        <f>IF(N139="sníž. přenesená",J139,0)</f>
        <v>0</v>
      </c>
      <c r="BI139" s="297">
        <f>IF(N139="nulová",J139,0)</f>
        <v>0</v>
      </c>
      <c r="BJ139" s="207" t="s">
        <v>1464</v>
      </c>
      <c r="BK139" s="297">
        <f>ROUND(I139*H139,0)</f>
        <v>8938</v>
      </c>
      <c r="BL139" s="207" t="s">
        <v>1469</v>
      </c>
      <c r="BM139" s="296" t="s">
        <v>1493</v>
      </c>
    </row>
    <row r="140" spans="2:65" s="316" customFormat="1" x14ac:dyDescent="0.25">
      <c r="B140" s="317"/>
      <c r="D140" s="318" t="s">
        <v>1494</v>
      </c>
      <c r="E140" s="319" t="s">
        <v>1415</v>
      </c>
      <c r="F140" s="320" t="s">
        <v>1495</v>
      </c>
      <c r="H140" s="321">
        <v>8.76</v>
      </c>
      <c r="L140" s="317"/>
      <c r="M140" s="322"/>
      <c r="T140" s="323"/>
      <c r="AT140" s="319" t="s">
        <v>1494</v>
      </c>
      <c r="AU140" s="319" t="s">
        <v>1407</v>
      </c>
      <c r="AV140" s="316" t="s">
        <v>1407</v>
      </c>
      <c r="AW140" s="316" t="s">
        <v>1496</v>
      </c>
      <c r="AX140" s="316" t="s">
        <v>1465</v>
      </c>
      <c r="AY140" s="319" t="s">
        <v>1466</v>
      </c>
    </row>
    <row r="141" spans="2:65" s="316" customFormat="1" x14ac:dyDescent="0.25">
      <c r="B141" s="317"/>
      <c r="D141" s="318" t="s">
        <v>1494</v>
      </c>
      <c r="E141" s="319" t="s">
        <v>1415</v>
      </c>
      <c r="F141" s="320" t="s">
        <v>1497</v>
      </c>
      <c r="H141" s="321">
        <v>16</v>
      </c>
      <c r="L141" s="317"/>
      <c r="M141" s="322"/>
      <c r="T141" s="323"/>
      <c r="AT141" s="319" t="s">
        <v>1494</v>
      </c>
      <c r="AU141" s="319" t="s">
        <v>1407</v>
      </c>
      <c r="AV141" s="316" t="s">
        <v>1407</v>
      </c>
      <c r="AW141" s="316" t="s">
        <v>1496</v>
      </c>
      <c r="AX141" s="316" t="s">
        <v>1465</v>
      </c>
      <c r="AY141" s="319" t="s">
        <v>1466</v>
      </c>
    </row>
    <row r="142" spans="2:65" s="324" customFormat="1" x14ac:dyDescent="0.25">
      <c r="B142" s="325"/>
      <c r="D142" s="318" t="s">
        <v>1494</v>
      </c>
      <c r="E142" s="326" t="s">
        <v>1415</v>
      </c>
      <c r="F142" s="327" t="s">
        <v>1498</v>
      </c>
      <c r="H142" s="328">
        <v>24.759999999999998</v>
      </c>
      <c r="L142" s="325"/>
      <c r="M142" s="329"/>
      <c r="T142" s="330"/>
      <c r="AT142" s="326" t="s">
        <v>1494</v>
      </c>
      <c r="AU142" s="326" t="s">
        <v>1407</v>
      </c>
      <c r="AV142" s="324" t="s">
        <v>1469</v>
      </c>
      <c r="AW142" s="324" t="s">
        <v>1496</v>
      </c>
      <c r="AX142" s="324" t="s">
        <v>1464</v>
      </c>
      <c r="AY142" s="326" t="s">
        <v>1466</v>
      </c>
    </row>
    <row r="143" spans="2:65" s="216" customFormat="1" ht="16.5" customHeight="1" x14ac:dyDescent="0.25">
      <c r="B143" s="283"/>
      <c r="C143" s="305" t="s">
        <v>1407</v>
      </c>
      <c r="D143" s="305" t="s">
        <v>1492</v>
      </c>
      <c r="E143" s="306" t="s">
        <v>258</v>
      </c>
      <c r="F143" s="307" t="s">
        <v>1250</v>
      </c>
      <c r="G143" s="308" t="s">
        <v>9</v>
      </c>
      <c r="H143" s="309">
        <v>7.4279999999999999</v>
      </c>
      <c r="I143" s="310">
        <v>23.2</v>
      </c>
      <c r="J143" s="310">
        <f>ROUND(I143*H143,0)</f>
        <v>172</v>
      </c>
      <c r="K143" s="311"/>
      <c r="L143" s="217"/>
      <c r="M143" s="312" t="s">
        <v>1415</v>
      </c>
      <c r="N143" s="313" t="s">
        <v>1432</v>
      </c>
      <c r="O143" s="314">
        <v>0</v>
      </c>
      <c r="P143" s="314">
        <f>O143*H143</f>
        <v>0</v>
      </c>
      <c r="Q143" s="314">
        <v>0</v>
      </c>
      <c r="R143" s="314">
        <f>Q143*H143</f>
        <v>0</v>
      </c>
      <c r="S143" s="314">
        <v>0</v>
      </c>
      <c r="T143" s="315">
        <f>S143*H143</f>
        <v>0</v>
      </c>
      <c r="AR143" s="296" t="s">
        <v>1469</v>
      </c>
      <c r="AT143" s="296" t="s">
        <v>1492</v>
      </c>
      <c r="AU143" s="296" t="s">
        <v>1407</v>
      </c>
      <c r="AY143" s="207" t="s">
        <v>1466</v>
      </c>
      <c r="BE143" s="297">
        <f>IF(N143="základní",J143,0)</f>
        <v>172</v>
      </c>
      <c r="BF143" s="297">
        <f>IF(N143="snížená",J143,0)</f>
        <v>0</v>
      </c>
      <c r="BG143" s="297">
        <f>IF(N143="zákl. přenesená",J143,0)</f>
        <v>0</v>
      </c>
      <c r="BH143" s="297">
        <f>IF(N143="sníž. přenesená",J143,0)</f>
        <v>0</v>
      </c>
      <c r="BI143" s="297">
        <f>IF(N143="nulová",J143,0)</f>
        <v>0</v>
      </c>
      <c r="BJ143" s="207" t="s">
        <v>1464</v>
      </c>
      <c r="BK143" s="297">
        <f>ROUND(I143*H143,0)</f>
        <v>172</v>
      </c>
      <c r="BL143" s="207" t="s">
        <v>1469</v>
      </c>
      <c r="BM143" s="296" t="s">
        <v>1499</v>
      </c>
    </row>
    <row r="144" spans="2:65" s="316" customFormat="1" x14ac:dyDescent="0.25">
      <c r="B144" s="317"/>
      <c r="D144" s="318" t="s">
        <v>1494</v>
      </c>
      <c r="E144" s="319" t="s">
        <v>1415</v>
      </c>
      <c r="F144" s="320" t="s">
        <v>1500</v>
      </c>
      <c r="H144" s="321">
        <v>7.4279999999999999</v>
      </c>
      <c r="L144" s="317"/>
      <c r="M144" s="322"/>
      <c r="T144" s="323"/>
      <c r="AT144" s="319" t="s">
        <v>1494</v>
      </c>
      <c r="AU144" s="319" t="s">
        <v>1407</v>
      </c>
      <c r="AV144" s="316" t="s">
        <v>1407</v>
      </c>
      <c r="AW144" s="316" t="s">
        <v>1496</v>
      </c>
      <c r="AX144" s="316" t="s">
        <v>1464</v>
      </c>
      <c r="AY144" s="319" t="s">
        <v>1466</v>
      </c>
    </row>
    <row r="145" spans="2:65" s="216" customFormat="1" ht="16.5" customHeight="1" x14ac:dyDescent="0.25">
      <c r="B145" s="283"/>
      <c r="C145" s="305" t="s">
        <v>1501</v>
      </c>
      <c r="D145" s="305" t="s">
        <v>1492</v>
      </c>
      <c r="E145" s="306" t="s">
        <v>260</v>
      </c>
      <c r="F145" s="307" t="s">
        <v>1224</v>
      </c>
      <c r="G145" s="308" t="s">
        <v>9</v>
      </c>
      <c r="H145" s="309">
        <v>24.76</v>
      </c>
      <c r="I145" s="310">
        <v>72.400000000000006</v>
      </c>
      <c r="J145" s="310">
        <f>ROUND(I145*H145,0)</f>
        <v>1793</v>
      </c>
      <c r="K145" s="311"/>
      <c r="L145" s="217"/>
      <c r="M145" s="312" t="s">
        <v>1415</v>
      </c>
      <c r="N145" s="313" t="s">
        <v>1432</v>
      </c>
      <c r="O145" s="314">
        <v>0</v>
      </c>
      <c r="P145" s="314">
        <f>O145*H145</f>
        <v>0</v>
      </c>
      <c r="Q145" s="314">
        <v>0</v>
      </c>
      <c r="R145" s="314">
        <f>Q145*H145</f>
        <v>0</v>
      </c>
      <c r="S145" s="314">
        <v>0</v>
      </c>
      <c r="T145" s="315">
        <f>S145*H145</f>
        <v>0</v>
      </c>
      <c r="AR145" s="296" t="s">
        <v>1469</v>
      </c>
      <c r="AT145" s="296" t="s">
        <v>1492</v>
      </c>
      <c r="AU145" s="296" t="s">
        <v>1407</v>
      </c>
      <c r="AY145" s="207" t="s">
        <v>1466</v>
      </c>
      <c r="BE145" s="297">
        <f>IF(N145="základní",J145,0)</f>
        <v>1793</v>
      </c>
      <c r="BF145" s="297">
        <f>IF(N145="snížená",J145,0)</f>
        <v>0</v>
      </c>
      <c r="BG145" s="297">
        <f>IF(N145="zákl. přenesená",J145,0)</f>
        <v>0</v>
      </c>
      <c r="BH145" s="297">
        <f>IF(N145="sníž. přenesená",J145,0)</f>
        <v>0</v>
      </c>
      <c r="BI145" s="297">
        <f>IF(N145="nulová",J145,0)</f>
        <v>0</v>
      </c>
      <c r="BJ145" s="207" t="s">
        <v>1464</v>
      </c>
      <c r="BK145" s="297">
        <f>ROUND(I145*H145,0)</f>
        <v>1793</v>
      </c>
      <c r="BL145" s="207" t="s">
        <v>1469</v>
      </c>
      <c r="BM145" s="296" t="s">
        <v>1502</v>
      </c>
    </row>
    <row r="146" spans="2:65" s="216" customFormat="1" ht="16.5" customHeight="1" x14ac:dyDescent="0.25">
      <c r="B146" s="283"/>
      <c r="C146" s="305" t="s">
        <v>1469</v>
      </c>
      <c r="D146" s="305" t="s">
        <v>1492</v>
      </c>
      <c r="E146" s="306" t="s">
        <v>262</v>
      </c>
      <c r="F146" s="307" t="s">
        <v>1236</v>
      </c>
      <c r="G146" s="308" t="s">
        <v>9</v>
      </c>
      <c r="H146" s="309">
        <v>222.84</v>
      </c>
      <c r="I146" s="310">
        <v>17.2</v>
      </c>
      <c r="J146" s="310">
        <f>ROUND(I146*H146,0)</f>
        <v>3833</v>
      </c>
      <c r="K146" s="311"/>
      <c r="L146" s="217"/>
      <c r="M146" s="312" t="s">
        <v>1415</v>
      </c>
      <c r="N146" s="313" t="s">
        <v>1432</v>
      </c>
      <c r="O146" s="314">
        <v>0</v>
      </c>
      <c r="P146" s="314">
        <f>O146*H146</f>
        <v>0</v>
      </c>
      <c r="Q146" s="314">
        <v>0</v>
      </c>
      <c r="R146" s="314">
        <f>Q146*H146</f>
        <v>0</v>
      </c>
      <c r="S146" s="314">
        <v>0</v>
      </c>
      <c r="T146" s="315">
        <f>S146*H146</f>
        <v>0</v>
      </c>
      <c r="AR146" s="296" t="s">
        <v>1469</v>
      </c>
      <c r="AT146" s="296" t="s">
        <v>1492</v>
      </c>
      <c r="AU146" s="296" t="s">
        <v>1407</v>
      </c>
      <c r="AY146" s="207" t="s">
        <v>1466</v>
      </c>
      <c r="BE146" s="297">
        <f>IF(N146="základní",J146,0)</f>
        <v>3833</v>
      </c>
      <c r="BF146" s="297">
        <f>IF(N146="snížená",J146,0)</f>
        <v>0</v>
      </c>
      <c r="BG146" s="297">
        <f>IF(N146="zákl. přenesená",J146,0)</f>
        <v>0</v>
      </c>
      <c r="BH146" s="297">
        <f>IF(N146="sníž. přenesená",J146,0)</f>
        <v>0</v>
      </c>
      <c r="BI146" s="297">
        <f>IF(N146="nulová",J146,0)</f>
        <v>0</v>
      </c>
      <c r="BJ146" s="207" t="s">
        <v>1464</v>
      </c>
      <c r="BK146" s="297">
        <f>ROUND(I146*H146,0)</f>
        <v>3833</v>
      </c>
      <c r="BL146" s="207" t="s">
        <v>1469</v>
      </c>
      <c r="BM146" s="296" t="s">
        <v>1503</v>
      </c>
    </row>
    <row r="147" spans="2:65" s="316" customFormat="1" x14ac:dyDescent="0.25">
      <c r="B147" s="317"/>
      <c r="D147" s="318" t="s">
        <v>1494</v>
      </c>
      <c r="E147" s="319" t="s">
        <v>1415</v>
      </c>
      <c r="F147" s="320" t="s">
        <v>1504</v>
      </c>
      <c r="H147" s="321">
        <v>222.84</v>
      </c>
      <c r="L147" s="317"/>
      <c r="M147" s="322"/>
      <c r="T147" s="323"/>
      <c r="AT147" s="319" t="s">
        <v>1494</v>
      </c>
      <c r="AU147" s="319" t="s">
        <v>1407</v>
      </c>
      <c r="AV147" s="316" t="s">
        <v>1407</v>
      </c>
      <c r="AW147" s="316" t="s">
        <v>1496</v>
      </c>
      <c r="AX147" s="316" t="s">
        <v>1464</v>
      </c>
      <c r="AY147" s="319" t="s">
        <v>1466</v>
      </c>
    </row>
    <row r="148" spans="2:65" s="216" customFormat="1" ht="16.5" customHeight="1" x14ac:dyDescent="0.25">
      <c r="B148" s="283"/>
      <c r="C148" s="305" t="s">
        <v>1505</v>
      </c>
      <c r="D148" s="305" t="s">
        <v>1492</v>
      </c>
      <c r="E148" s="306" t="s">
        <v>145</v>
      </c>
      <c r="F148" s="307" t="s">
        <v>945</v>
      </c>
      <c r="G148" s="308" t="s">
        <v>14</v>
      </c>
      <c r="H148" s="309">
        <v>24.76</v>
      </c>
      <c r="I148" s="310">
        <v>14.9</v>
      </c>
      <c r="J148" s="310">
        <f>ROUND(I148*H148,0)</f>
        <v>369</v>
      </c>
      <c r="K148" s="311"/>
      <c r="L148" s="217"/>
      <c r="M148" s="312" t="s">
        <v>1415</v>
      </c>
      <c r="N148" s="313" t="s">
        <v>1432</v>
      </c>
      <c r="O148" s="314">
        <v>0</v>
      </c>
      <c r="P148" s="314">
        <f>O148*H148</f>
        <v>0</v>
      </c>
      <c r="Q148" s="314">
        <v>0</v>
      </c>
      <c r="R148" s="314">
        <f>Q148*H148</f>
        <v>0</v>
      </c>
      <c r="S148" s="314">
        <v>0</v>
      </c>
      <c r="T148" s="315">
        <f>S148*H148</f>
        <v>0</v>
      </c>
      <c r="AR148" s="296" t="s">
        <v>1469</v>
      </c>
      <c r="AT148" s="296" t="s">
        <v>1492</v>
      </c>
      <c r="AU148" s="296" t="s">
        <v>1407</v>
      </c>
      <c r="AY148" s="207" t="s">
        <v>1466</v>
      </c>
      <c r="BE148" s="297">
        <f>IF(N148="základní",J148,0)</f>
        <v>369</v>
      </c>
      <c r="BF148" s="297">
        <f>IF(N148="snížená",J148,0)</f>
        <v>0</v>
      </c>
      <c r="BG148" s="297">
        <f>IF(N148="zákl. přenesená",J148,0)</f>
        <v>0</v>
      </c>
      <c r="BH148" s="297">
        <f>IF(N148="sníž. přenesená",J148,0)</f>
        <v>0</v>
      </c>
      <c r="BI148" s="297">
        <f>IF(N148="nulová",J148,0)</f>
        <v>0</v>
      </c>
      <c r="BJ148" s="207" t="s">
        <v>1464</v>
      </c>
      <c r="BK148" s="297">
        <f>ROUND(I148*H148,0)</f>
        <v>369</v>
      </c>
      <c r="BL148" s="207" t="s">
        <v>1469</v>
      </c>
      <c r="BM148" s="296" t="s">
        <v>1506</v>
      </c>
    </row>
    <row r="149" spans="2:65" s="216" customFormat="1" ht="16.5" customHeight="1" x14ac:dyDescent="0.25">
      <c r="B149" s="283"/>
      <c r="C149" s="305" t="s">
        <v>1507</v>
      </c>
      <c r="D149" s="305" t="s">
        <v>1492</v>
      </c>
      <c r="E149" s="306" t="s">
        <v>264</v>
      </c>
      <c r="F149" s="307" t="s">
        <v>1231</v>
      </c>
      <c r="G149" s="308" t="s">
        <v>9</v>
      </c>
      <c r="H149" s="309">
        <v>24.76</v>
      </c>
      <c r="I149" s="310">
        <v>54.3</v>
      </c>
      <c r="J149" s="310">
        <f>ROUND(I149*H149,0)</f>
        <v>1344</v>
      </c>
      <c r="K149" s="311"/>
      <c r="L149" s="217"/>
      <c r="M149" s="312" t="s">
        <v>1415</v>
      </c>
      <c r="N149" s="313" t="s">
        <v>1432</v>
      </c>
      <c r="O149" s="314">
        <v>0</v>
      </c>
      <c r="P149" s="314">
        <f>O149*H149</f>
        <v>0</v>
      </c>
      <c r="Q149" s="314">
        <v>0</v>
      </c>
      <c r="R149" s="314">
        <f>Q149*H149</f>
        <v>0</v>
      </c>
      <c r="S149" s="314">
        <v>0</v>
      </c>
      <c r="T149" s="315">
        <f>S149*H149</f>
        <v>0</v>
      </c>
      <c r="AR149" s="296" t="s">
        <v>1469</v>
      </c>
      <c r="AT149" s="296" t="s">
        <v>1492</v>
      </c>
      <c r="AU149" s="296" t="s">
        <v>1407</v>
      </c>
      <c r="AY149" s="207" t="s">
        <v>1466</v>
      </c>
      <c r="BE149" s="297">
        <f>IF(N149="základní",J149,0)</f>
        <v>1344</v>
      </c>
      <c r="BF149" s="297">
        <f>IF(N149="snížená",J149,0)</f>
        <v>0</v>
      </c>
      <c r="BG149" s="297">
        <f>IF(N149="zákl. přenesená",J149,0)</f>
        <v>0</v>
      </c>
      <c r="BH149" s="297">
        <f>IF(N149="sníž. přenesená",J149,0)</f>
        <v>0</v>
      </c>
      <c r="BI149" s="297">
        <f>IF(N149="nulová",J149,0)</f>
        <v>0</v>
      </c>
      <c r="BJ149" s="207" t="s">
        <v>1464</v>
      </c>
      <c r="BK149" s="297">
        <f>ROUND(I149*H149,0)</f>
        <v>1344</v>
      </c>
      <c r="BL149" s="207" t="s">
        <v>1469</v>
      </c>
      <c r="BM149" s="296" t="s">
        <v>1508</v>
      </c>
    </row>
    <row r="150" spans="2:65" s="216" customFormat="1" ht="16.5" customHeight="1" x14ac:dyDescent="0.25">
      <c r="B150" s="283"/>
      <c r="C150" s="305" t="s">
        <v>1509</v>
      </c>
      <c r="D150" s="305" t="s">
        <v>1492</v>
      </c>
      <c r="E150" s="306" t="s">
        <v>283</v>
      </c>
      <c r="F150" s="307" t="s">
        <v>542</v>
      </c>
      <c r="G150" s="308" t="s">
        <v>9</v>
      </c>
      <c r="H150" s="309">
        <v>24.76</v>
      </c>
      <c r="I150" s="310">
        <v>410</v>
      </c>
      <c r="J150" s="310">
        <f>ROUND(I150*H150,0)</f>
        <v>10152</v>
      </c>
      <c r="K150" s="311"/>
      <c r="L150" s="217"/>
      <c r="M150" s="312" t="s">
        <v>1415</v>
      </c>
      <c r="N150" s="313" t="s">
        <v>1432</v>
      </c>
      <c r="O150" s="314">
        <v>0</v>
      </c>
      <c r="P150" s="314">
        <f>O150*H150</f>
        <v>0</v>
      </c>
      <c r="Q150" s="314">
        <v>0</v>
      </c>
      <c r="R150" s="314">
        <f>Q150*H150</f>
        <v>0</v>
      </c>
      <c r="S150" s="314">
        <v>0</v>
      </c>
      <c r="T150" s="315">
        <f>S150*H150</f>
        <v>0</v>
      </c>
      <c r="AR150" s="296" t="s">
        <v>1469</v>
      </c>
      <c r="AT150" s="296" t="s">
        <v>1492</v>
      </c>
      <c r="AU150" s="296" t="s">
        <v>1407</v>
      </c>
      <c r="AY150" s="207" t="s">
        <v>1466</v>
      </c>
      <c r="BE150" s="297">
        <f>IF(N150="základní",J150,0)</f>
        <v>10152</v>
      </c>
      <c r="BF150" s="297">
        <f>IF(N150="snížená",J150,0)</f>
        <v>0</v>
      </c>
      <c r="BG150" s="297">
        <f>IF(N150="zákl. přenesená",J150,0)</f>
        <v>0</v>
      </c>
      <c r="BH150" s="297">
        <f>IF(N150="sníž. přenesená",J150,0)</f>
        <v>0</v>
      </c>
      <c r="BI150" s="297">
        <f>IF(N150="nulová",J150,0)</f>
        <v>0</v>
      </c>
      <c r="BJ150" s="207" t="s">
        <v>1464</v>
      </c>
      <c r="BK150" s="297">
        <f>ROUND(I150*H150,0)</f>
        <v>10152</v>
      </c>
      <c r="BL150" s="207" t="s">
        <v>1469</v>
      </c>
      <c r="BM150" s="296" t="s">
        <v>1510</v>
      </c>
    </row>
    <row r="151" spans="2:65" s="273" customFormat="1" ht="22.9" customHeight="1" x14ac:dyDescent="0.25">
      <c r="B151" s="274"/>
      <c r="D151" s="275" t="s">
        <v>1461</v>
      </c>
      <c r="E151" s="303" t="s">
        <v>1469</v>
      </c>
      <c r="F151" s="303" t="s">
        <v>1511</v>
      </c>
      <c r="J151" s="304">
        <f>BK151</f>
        <v>2608</v>
      </c>
      <c r="L151" s="274"/>
      <c r="M151" s="278"/>
      <c r="P151" s="279">
        <f>SUM(P152:P153)</f>
        <v>0</v>
      </c>
      <c r="R151" s="279">
        <f>SUM(R152:R153)</f>
        <v>0</v>
      </c>
      <c r="T151" s="280">
        <f>SUM(T152:T153)</f>
        <v>0</v>
      </c>
      <c r="AR151" s="275" t="s">
        <v>1464</v>
      </c>
      <c r="AT151" s="281" t="s">
        <v>1461</v>
      </c>
      <c r="AU151" s="281" t="s">
        <v>1464</v>
      </c>
      <c r="AY151" s="275" t="s">
        <v>1466</v>
      </c>
      <c r="BK151" s="282">
        <f>SUM(BK152:BK153)</f>
        <v>2608</v>
      </c>
    </row>
    <row r="152" spans="2:65" s="216" customFormat="1" ht="24" customHeight="1" x14ac:dyDescent="0.25">
      <c r="B152" s="283"/>
      <c r="C152" s="305" t="s">
        <v>1468</v>
      </c>
      <c r="D152" s="305" t="s">
        <v>1492</v>
      </c>
      <c r="E152" s="306" t="s">
        <v>159</v>
      </c>
      <c r="F152" s="307" t="s">
        <v>1279</v>
      </c>
      <c r="G152" s="308" t="s">
        <v>14</v>
      </c>
      <c r="H152" s="309">
        <v>4</v>
      </c>
      <c r="I152" s="310">
        <v>652</v>
      </c>
      <c r="J152" s="310">
        <f>ROUND(I152*H152,0)</f>
        <v>2608</v>
      </c>
      <c r="K152" s="311"/>
      <c r="L152" s="217"/>
      <c r="M152" s="312" t="s">
        <v>1415</v>
      </c>
      <c r="N152" s="313" t="s">
        <v>1432</v>
      </c>
      <c r="O152" s="314">
        <v>0</v>
      </c>
      <c r="P152" s="314">
        <f>O152*H152</f>
        <v>0</v>
      </c>
      <c r="Q152" s="314">
        <v>0</v>
      </c>
      <c r="R152" s="314">
        <f>Q152*H152</f>
        <v>0</v>
      </c>
      <c r="S152" s="314">
        <v>0</v>
      </c>
      <c r="T152" s="315">
        <f>S152*H152</f>
        <v>0</v>
      </c>
      <c r="AR152" s="296" t="s">
        <v>1469</v>
      </c>
      <c r="AT152" s="296" t="s">
        <v>1492</v>
      </c>
      <c r="AU152" s="296" t="s">
        <v>1407</v>
      </c>
      <c r="AY152" s="207" t="s">
        <v>1466</v>
      </c>
      <c r="BE152" s="297">
        <f>IF(N152="základní",J152,0)</f>
        <v>2608</v>
      </c>
      <c r="BF152" s="297">
        <f>IF(N152="snížená",J152,0)</f>
        <v>0</v>
      </c>
      <c r="BG152" s="297">
        <f>IF(N152="zákl. přenesená",J152,0)</f>
        <v>0</v>
      </c>
      <c r="BH152" s="297">
        <f>IF(N152="sníž. přenesená",J152,0)</f>
        <v>0</v>
      </c>
      <c r="BI152" s="297">
        <f>IF(N152="nulová",J152,0)</f>
        <v>0</v>
      </c>
      <c r="BJ152" s="207" t="s">
        <v>1464</v>
      </c>
      <c r="BK152" s="297">
        <f>ROUND(I152*H152,0)</f>
        <v>2608</v>
      </c>
      <c r="BL152" s="207" t="s">
        <v>1469</v>
      </c>
      <c r="BM152" s="296" t="s">
        <v>1512</v>
      </c>
    </row>
    <row r="153" spans="2:65" s="316" customFormat="1" x14ac:dyDescent="0.25">
      <c r="B153" s="317"/>
      <c r="D153" s="318" t="s">
        <v>1494</v>
      </c>
      <c r="E153" s="319" t="s">
        <v>1415</v>
      </c>
      <c r="F153" s="320" t="s">
        <v>1513</v>
      </c>
      <c r="H153" s="321">
        <v>4</v>
      </c>
      <c r="L153" s="317"/>
      <c r="M153" s="322"/>
      <c r="T153" s="323"/>
      <c r="AT153" s="319" t="s">
        <v>1494</v>
      </c>
      <c r="AU153" s="319" t="s">
        <v>1407</v>
      </c>
      <c r="AV153" s="316" t="s">
        <v>1407</v>
      </c>
      <c r="AW153" s="316" t="s">
        <v>1496</v>
      </c>
      <c r="AX153" s="316" t="s">
        <v>1464</v>
      </c>
      <c r="AY153" s="319" t="s">
        <v>1466</v>
      </c>
    </row>
    <row r="154" spans="2:65" s="273" customFormat="1" ht="22.9" customHeight="1" x14ac:dyDescent="0.25">
      <c r="B154" s="274"/>
      <c r="D154" s="275" t="s">
        <v>1461</v>
      </c>
      <c r="E154" s="303" t="s">
        <v>1468</v>
      </c>
      <c r="F154" s="303" t="s">
        <v>1514</v>
      </c>
      <c r="J154" s="304">
        <f>BK154</f>
        <v>113001</v>
      </c>
      <c r="L154" s="274"/>
      <c r="M154" s="278"/>
      <c r="P154" s="279">
        <f>SUM(P155:P164)</f>
        <v>61.063999999999993</v>
      </c>
      <c r="R154" s="279">
        <f>SUM(R155:R164)</f>
        <v>0.17847600000000002</v>
      </c>
      <c r="T154" s="280">
        <f>SUM(T155:T164)</f>
        <v>0</v>
      </c>
      <c r="AR154" s="275" t="s">
        <v>1464</v>
      </c>
      <c r="AT154" s="281" t="s">
        <v>1461</v>
      </c>
      <c r="AU154" s="281" t="s">
        <v>1464</v>
      </c>
      <c r="AY154" s="275" t="s">
        <v>1466</v>
      </c>
      <c r="BK154" s="282">
        <f>SUM(BK155:BK164)</f>
        <v>113001</v>
      </c>
    </row>
    <row r="155" spans="2:65" s="216" customFormat="1" ht="24" customHeight="1" x14ac:dyDescent="0.25">
      <c r="B155" s="283"/>
      <c r="C155" s="305" t="s">
        <v>1515</v>
      </c>
      <c r="D155" s="305" t="s">
        <v>1492</v>
      </c>
      <c r="E155" s="306" t="s">
        <v>1516</v>
      </c>
      <c r="F155" s="307" t="s">
        <v>1517</v>
      </c>
      <c r="G155" s="308" t="s">
        <v>5</v>
      </c>
      <c r="H155" s="309">
        <v>99.6</v>
      </c>
      <c r="I155" s="310">
        <v>98</v>
      </c>
      <c r="J155" s="310">
        <f>ROUND(I155*H155,0)</f>
        <v>9761</v>
      </c>
      <c r="K155" s="311"/>
      <c r="L155" s="217"/>
      <c r="M155" s="312" t="s">
        <v>1415</v>
      </c>
      <c r="N155" s="313" t="s">
        <v>1432</v>
      </c>
      <c r="O155" s="314">
        <v>0.19</v>
      </c>
      <c r="P155" s="314">
        <f>O155*H155</f>
        <v>18.923999999999999</v>
      </c>
      <c r="Q155" s="314">
        <v>1.0000000000000001E-5</v>
      </c>
      <c r="R155" s="314">
        <f>Q155*H155</f>
        <v>9.9599999999999992E-4</v>
      </c>
      <c r="S155" s="314">
        <v>0</v>
      </c>
      <c r="T155" s="315">
        <f>S155*H155</f>
        <v>0</v>
      </c>
      <c r="AR155" s="296" t="s">
        <v>1469</v>
      </c>
      <c r="AT155" s="296" t="s">
        <v>1492</v>
      </c>
      <c r="AU155" s="296" t="s">
        <v>1407</v>
      </c>
      <c r="AY155" s="207" t="s">
        <v>1466</v>
      </c>
      <c r="BE155" s="297">
        <f>IF(N155="základní",J155,0)</f>
        <v>9761</v>
      </c>
      <c r="BF155" s="297">
        <f>IF(N155="snížená",J155,0)</f>
        <v>0</v>
      </c>
      <c r="BG155" s="297">
        <f>IF(N155="zákl. přenesená",J155,0)</f>
        <v>0</v>
      </c>
      <c r="BH155" s="297">
        <f>IF(N155="sníž. přenesená",J155,0)</f>
        <v>0</v>
      </c>
      <c r="BI155" s="297">
        <f>IF(N155="nulová",J155,0)</f>
        <v>0</v>
      </c>
      <c r="BJ155" s="207" t="s">
        <v>1464</v>
      </c>
      <c r="BK155" s="297">
        <f>ROUND(I155*H155,0)</f>
        <v>9761</v>
      </c>
      <c r="BL155" s="207" t="s">
        <v>1469</v>
      </c>
      <c r="BM155" s="296" t="s">
        <v>1518</v>
      </c>
    </row>
    <row r="156" spans="2:65" s="316" customFormat="1" x14ac:dyDescent="0.25">
      <c r="B156" s="317"/>
      <c r="D156" s="318" t="s">
        <v>1494</v>
      </c>
      <c r="E156" s="319" t="s">
        <v>1415</v>
      </c>
      <c r="F156" s="320" t="s">
        <v>1519</v>
      </c>
      <c r="H156" s="321">
        <v>99.6</v>
      </c>
      <c r="L156" s="317"/>
      <c r="M156" s="322"/>
      <c r="T156" s="323"/>
      <c r="AT156" s="319" t="s">
        <v>1494</v>
      </c>
      <c r="AU156" s="319" t="s">
        <v>1407</v>
      </c>
      <c r="AV156" s="316" t="s">
        <v>1407</v>
      </c>
      <c r="AW156" s="316" t="s">
        <v>1496</v>
      </c>
      <c r="AX156" s="316" t="s">
        <v>1464</v>
      </c>
      <c r="AY156" s="319" t="s">
        <v>1466</v>
      </c>
    </row>
    <row r="157" spans="2:65" s="216" customFormat="1" ht="24" customHeight="1" x14ac:dyDescent="0.25">
      <c r="B157" s="283"/>
      <c r="C157" s="284" t="s">
        <v>1520</v>
      </c>
      <c r="D157" s="284" t="s">
        <v>1</v>
      </c>
      <c r="E157" s="285" t="s">
        <v>1521</v>
      </c>
      <c r="F157" s="286" t="s">
        <v>1522</v>
      </c>
      <c r="G157" s="287" t="s">
        <v>21</v>
      </c>
      <c r="H157" s="288">
        <v>100</v>
      </c>
      <c r="I157" s="289">
        <v>93</v>
      </c>
      <c r="J157" s="289">
        <f t="shared" ref="J157:J162" si="0">ROUND(I157*H157,0)</f>
        <v>9300</v>
      </c>
      <c r="K157" s="290"/>
      <c r="L157" s="291"/>
      <c r="M157" s="331" t="s">
        <v>1415</v>
      </c>
      <c r="N157" s="332" t="s">
        <v>1432</v>
      </c>
      <c r="O157" s="314">
        <v>0</v>
      </c>
      <c r="P157" s="314">
        <f t="shared" ref="P157:P162" si="1">O157*H157</f>
        <v>0</v>
      </c>
      <c r="Q157" s="314">
        <v>1.6000000000000001E-3</v>
      </c>
      <c r="R157" s="314">
        <f t="shared" ref="R157:R162" si="2">Q157*H157</f>
        <v>0.16</v>
      </c>
      <c r="S157" s="314">
        <v>0</v>
      </c>
      <c r="T157" s="315">
        <f t="shared" ref="T157:T162" si="3">S157*H157</f>
        <v>0</v>
      </c>
      <c r="AR157" s="296" t="s">
        <v>1468</v>
      </c>
      <c r="AT157" s="296" t="s">
        <v>1</v>
      </c>
      <c r="AU157" s="296" t="s">
        <v>1407</v>
      </c>
      <c r="AY157" s="207" t="s">
        <v>1466</v>
      </c>
      <c r="BE157" s="297">
        <f t="shared" ref="BE157:BE162" si="4">IF(N157="základní",J157,0)</f>
        <v>9300</v>
      </c>
      <c r="BF157" s="297">
        <f t="shared" ref="BF157:BF162" si="5">IF(N157="snížená",J157,0)</f>
        <v>0</v>
      </c>
      <c r="BG157" s="297">
        <f t="shared" ref="BG157:BG162" si="6">IF(N157="zákl. přenesená",J157,0)</f>
        <v>0</v>
      </c>
      <c r="BH157" s="297">
        <f t="shared" ref="BH157:BH162" si="7">IF(N157="sníž. přenesená",J157,0)</f>
        <v>0</v>
      </c>
      <c r="BI157" s="297">
        <f t="shared" ref="BI157:BI162" si="8">IF(N157="nulová",J157,0)</f>
        <v>0</v>
      </c>
      <c r="BJ157" s="207" t="s">
        <v>1464</v>
      </c>
      <c r="BK157" s="297">
        <f t="shared" ref="BK157:BK162" si="9">ROUND(I157*H157,0)</f>
        <v>9300</v>
      </c>
      <c r="BL157" s="207" t="s">
        <v>1469</v>
      </c>
      <c r="BM157" s="296" t="s">
        <v>1523</v>
      </c>
    </row>
    <row r="158" spans="2:65" s="216" customFormat="1" ht="16.5" customHeight="1" x14ac:dyDescent="0.25">
      <c r="B158" s="283"/>
      <c r="C158" s="305" t="s">
        <v>1524</v>
      </c>
      <c r="D158" s="305" t="s">
        <v>1492</v>
      </c>
      <c r="E158" s="306" t="s">
        <v>1525</v>
      </c>
      <c r="F158" s="307" t="s">
        <v>1526</v>
      </c>
      <c r="G158" s="308" t="s">
        <v>21</v>
      </c>
      <c r="H158" s="309">
        <v>46</v>
      </c>
      <c r="I158" s="310">
        <v>148</v>
      </c>
      <c r="J158" s="310">
        <f t="shared" si="0"/>
        <v>6808</v>
      </c>
      <c r="K158" s="311"/>
      <c r="L158" s="217"/>
      <c r="M158" s="312" t="s">
        <v>1415</v>
      </c>
      <c r="N158" s="313" t="s">
        <v>1432</v>
      </c>
      <c r="O158" s="314">
        <v>0.57199999999999995</v>
      </c>
      <c r="P158" s="314">
        <f t="shared" si="1"/>
        <v>26.311999999999998</v>
      </c>
      <c r="Q158" s="314">
        <v>0</v>
      </c>
      <c r="R158" s="314">
        <f t="shared" si="2"/>
        <v>0</v>
      </c>
      <c r="S158" s="314">
        <v>0</v>
      </c>
      <c r="T158" s="315">
        <f t="shared" si="3"/>
        <v>0</v>
      </c>
      <c r="AR158" s="296" t="s">
        <v>1469</v>
      </c>
      <c r="AT158" s="296" t="s">
        <v>1492</v>
      </c>
      <c r="AU158" s="296" t="s">
        <v>1407</v>
      </c>
      <c r="AY158" s="207" t="s">
        <v>1466</v>
      </c>
      <c r="BE158" s="297">
        <f t="shared" si="4"/>
        <v>6808</v>
      </c>
      <c r="BF158" s="297">
        <f t="shared" si="5"/>
        <v>0</v>
      </c>
      <c r="BG158" s="297">
        <f t="shared" si="6"/>
        <v>0</v>
      </c>
      <c r="BH158" s="297">
        <f t="shared" si="7"/>
        <v>0</v>
      </c>
      <c r="BI158" s="297">
        <f t="shared" si="8"/>
        <v>0</v>
      </c>
      <c r="BJ158" s="207" t="s">
        <v>1464</v>
      </c>
      <c r="BK158" s="297">
        <f t="shared" si="9"/>
        <v>6808</v>
      </c>
      <c r="BL158" s="207" t="s">
        <v>1469</v>
      </c>
      <c r="BM158" s="296" t="s">
        <v>1527</v>
      </c>
    </row>
    <row r="159" spans="2:65" s="216" customFormat="1" ht="16.5" customHeight="1" x14ac:dyDescent="0.25">
      <c r="B159" s="283"/>
      <c r="C159" s="284" t="s">
        <v>1528</v>
      </c>
      <c r="D159" s="284" t="s">
        <v>1</v>
      </c>
      <c r="E159" s="285" t="s">
        <v>1529</v>
      </c>
      <c r="F159" s="286" t="s">
        <v>1530</v>
      </c>
      <c r="G159" s="287" t="s">
        <v>21</v>
      </c>
      <c r="H159" s="288">
        <v>38</v>
      </c>
      <c r="I159" s="289">
        <v>48</v>
      </c>
      <c r="J159" s="289">
        <f t="shared" si="0"/>
        <v>1824</v>
      </c>
      <c r="K159" s="290"/>
      <c r="L159" s="291"/>
      <c r="M159" s="331" t="s">
        <v>1415</v>
      </c>
      <c r="N159" s="332" t="s">
        <v>1432</v>
      </c>
      <c r="O159" s="314">
        <v>0</v>
      </c>
      <c r="P159" s="314">
        <f t="shared" si="1"/>
        <v>0</v>
      </c>
      <c r="Q159" s="314">
        <v>2.7999999999999998E-4</v>
      </c>
      <c r="R159" s="314">
        <f t="shared" si="2"/>
        <v>1.0639999999999998E-2</v>
      </c>
      <c r="S159" s="314">
        <v>0</v>
      </c>
      <c r="T159" s="315">
        <f t="shared" si="3"/>
        <v>0</v>
      </c>
      <c r="AR159" s="296" t="s">
        <v>1468</v>
      </c>
      <c r="AT159" s="296" t="s">
        <v>1</v>
      </c>
      <c r="AU159" s="296" t="s">
        <v>1407</v>
      </c>
      <c r="AY159" s="207" t="s">
        <v>1466</v>
      </c>
      <c r="BE159" s="297">
        <f t="shared" si="4"/>
        <v>1824</v>
      </c>
      <c r="BF159" s="297">
        <f t="shared" si="5"/>
        <v>0</v>
      </c>
      <c r="BG159" s="297">
        <f t="shared" si="6"/>
        <v>0</v>
      </c>
      <c r="BH159" s="297">
        <f t="shared" si="7"/>
        <v>0</v>
      </c>
      <c r="BI159" s="297">
        <f t="shared" si="8"/>
        <v>0</v>
      </c>
      <c r="BJ159" s="207" t="s">
        <v>1464</v>
      </c>
      <c r="BK159" s="297">
        <f t="shared" si="9"/>
        <v>1824</v>
      </c>
      <c r="BL159" s="207" t="s">
        <v>1469</v>
      </c>
      <c r="BM159" s="296" t="s">
        <v>1531</v>
      </c>
    </row>
    <row r="160" spans="2:65" s="216" customFormat="1" ht="24" customHeight="1" x14ac:dyDescent="0.25">
      <c r="B160" s="283"/>
      <c r="C160" s="284" t="s">
        <v>1532</v>
      </c>
      <c r="D160" s="284" t="s">
        <v>1</v>
      </c>
      <c r="E160" s="285" t="s">
        <v>1533</v>
      </c>
      <c r="F160" s="286" t="s">
        <v>1534</v>
      </c>
      <c r="G160" s="287" t="s">
        <v>21</v>
      </c>
      <c r="H160" s="288">
        <v>4</v>
      </c>
      <c r="I160" s="289">
        <v>154</v>
      </c>
      <c r="J160" s="289">
        <f t="shared" si="0"/>
        <v>616</v>
      </c>
      <c r="K160" s="290"/>
      <c r="L160" s="291"/>
      <c r="M160" s="331" t="s">
        <v>1415</v>
      </c>
      <c r="N160" s="332" t="s">
        <v>1432</v>
      </c>
      <c r="O160" s="314">
        <v>0</v>
      </c>
      <c r="P160" s="314">
        <f t="shared" si="1"/>
        <v>0</v>
      </c>
      <c r="Q160" s="314">
        <v>1.23E-3</v>
      </c>
      <c r="R160" s="314">
        <f t="shared" si="2"/>
        <v>4.9199999999999999E-3</v>
      </c>
      <c r="S160" s="314">
        <v>0</v>
      </c>
      <c r="T160" s="315">
        <f t="shared" si="3"/>
        <v>0</v>
      </c>
      <c r="AR160" s="296" t="s">
        <v>1468</v>
      </c>
      <c r="AT160" s="296" t="s">
        <v>1</v>
      </c>
      <c r="AU160" s="296" t="s">
        <v>1407</v>
      </c>
      <c r="AY160" s="207" t="s">
        <v>1466</v>
      </c>
      <c r="BE160" s="297">
        <f t="shared" si="4"/>
        <v>616</v>
      </c>
      <c r="BF160" s="297">
        <f t="shared" si="5"/>
        <v>0</v>
      </c>
      <c r="BG160" s="297">
        <f t="shared" si="6"/>
        <v>0</v>
      </c>
      <c r="BH160" s="297">
        <f t="shared" si="7"/>
        <v>0</v>
      </c>
      <c r="BI160" s="297">
        <f t="shared" si="8"/>
        <v>0</v>
      </c>
      <c r="BJ160" s="207" t="s">
        <v>1464</v>
      </c>
      <c r="BK160" s="297">
        <f t="shared" si="9"/>
        <v>616</v>
      </c>
      <c r="BL160" s="207" t="s">
        <v>1469</v>
      </c>
      <c r="BM160" s="296" t="s">
        <v>1535</v>
      </c>
    </row>
    <row r="161" spans="2:65" s="216" customFormat="1" ht="24" customHeight="1" x14ac:dyDescent="0.25">
      <c r="B161" s="283"/>
      <c r="C161" s="284" t="s">
        <v>1536</v>
      </c>
      <c r="D161" s="284" t="s">
        <v>1</v>
      </c>
      <c r="E161" s="285" t="s">
        <v>1537</v>
      </c>
      <c r="F161" s="286" t="s">
        <v>1538</v>
      </c>
      <c r="G161" s="287" t="s">
        <v>21</v>
      </c>
      <c r="H161" s="288">
        <v>4</v>
      </c>
      <c r="I161" s="289">
        <v>99</v>
      </c>
      <c r="J161" s="289">
        <f t="shared" si="0"/>
        <v>396</v>
      </c>
      <c r="K161" s="290"/>
      <c r="L161" s="291"/>
      <c r="M161" s="331" t="s">
        <v>1415</v>
      </c>
      <c r="N161" s="332" t="s">
        <v>1432</v>
      </c>
      <c r="O161" s="314">
        <v>0</v>
      </c>
      <c r="P161" s="314">
        <f t="shared" si="1"/>
        <v>0</v>
      </c>
      <c r="Q161" s="314">
        <v>4.8000000000000001E-4</v>
      </c>
      <c r="R161" s="314">
        <f t="shared" si="2"/>
        <v>1.92E-3</v>
      </c>
      <c r="S161" s="314">
        <v>0</v>
      </c>
      <c r="T161" s="315">
        <f t="shared" si="3"/>
        <v>0</v>
      </c>
      <c r="AR161" s="296" t="s">
        <v>1468</v>
      </c>
      <c r="AT161" s="296" t="s">
        <v>1</v>
      </c>
      <c r="AU161" s="296" t="s">
        <v>1407</v>
      </c>
      <c r="AY161" s="207" t="s">
        <v>1466</v>
      </c>
      <c r="BE161" s="297">
        <f t="shared" si="4"/>
        <v>396</v>
      </c>
      <c r="BF161" s="297">
        <f t="shared" si="5"/>
        <v>0</v>
      </c>
      <c r="BG161" s="297">
        <f t="shared" si="6"/>
        <v>0</v>
      </c>
      <c r="BH161" s="297">
        <f t="shared" si="7"/>
        <v>0</v>
      </c>
      <c r="BI161" s="297">
        <f t="shared" si="8"/>
        <v>0</v>
      </c>
      <c r="BJ161" s="207" t="s">
        <v>1464</v>
      </c>
      <c r="BK161" s="297">
        <f t="shared" si="9"/>
        <v>396</v>
      </c>
      <c r="BL161" s="207" t="s">
        <v>1469</v>
      </c>
      <c r="BM161" s="296" t="s">
        <v>1539</v>
      </c>
    </row>
    <row r="162" spans="2:65" s="216" customFormat="1" ht="16.5" customHeight="1" x14ac:dyDescent="0.25">
      <c r="B162" s="283"/>
      <c r="C162" s="305" t="s">
        <v>1540</v>
      </c>
      <c r="D162" s="305" t="s">
        <v>1492</v>
      </c>
      <c r="E162" s="306" t="s">
        <v>1541</v>
      </c>
      <c r="F162" s="307" t="s">
        <v>1542</v>
      </c>
      <c r="G162" s="308" t="s">
        <v>14</v>
      </c>
      <c r="H162" s="309">
        <v>12</v>
      </c>
      <c r="I162" s="310">
        <v>2758</v>
      </c>
      <c r="J162" s="310">
        <f t="shared" si="0"/>
        <v>33096</v>
      </c>
      <c r="K162" s="311"/>
      <c r="L162" s="217"/>
      <c r="M162" s="312" t="s">
        <v>1415</v>
      </c>
      <c r="N162" s="313" t="s">
        <v>1432</v>
      </c>
      <c r="O162" s="314">
        <v>1.319</v>
      </c>
      <c r="P162" s="314">
        <f t="shared" si="1"/>
        <v>15.827999999999999</v>
      </c>
      <c r="Q162" s="314">
        <v>0</v>
      </c>
      <c r="R162" s="314">
        <f t="shared" si="2"/>
        <v>0</v>
      </c>
      <c r="S162" s="314">
        <v>0</v>
      </c>
      <c r="T162" s="315">
        <f t="shared" si="3"/>
        <v>0</v>
      </c>
      <c r="AR162" s="296" t="s">
        <v>1469</v>
      </c>
      <c r="AT162" s="296" t="s">
        <v>1492</v>
      </c>
      <c r="AU162" s="296" t="s">
        <v>1407</v>
      </c>
      <c r="AY162" s="207" t="s">
        <v>1466</v>
      </c>
      <c r="BE162" s="297">
        <f t="shared" si="4"/>
        <v>33096</v>
      </c>
      <c r="BF162" s="297">
        <f t="shared" si="5"/>
        <v>0</v>
      </c>
      <c r="BG162" s="297">
        <f t="shared" si="6"/>
        <v>0</v>
      </c>
      <c r="BH162" s="297">
        <f t="shared" si="7"/>
        <v>0</v>
      </c>
      <c r="BI162" s="297">
        <f t="shared" si="8"/>
        <v>0</v>
      </c>
      <c r="BJ162" s="207" t="s">
        <v>1464</v>
      </c>
      <c r="BK162" s="297">
        <f t="shared" si="9"/>
        <v>33096</v>
      </c>
      <c r="BL162" s="207" t="s">
        <v>1469</v>
      </c>
      <c r="BM162" s="296" t="s">
        <v>1543</v>
      </c>
    </row>
    <row r="163" spans="2:65" s="316" customFormat="1" x14ac:dyDescent="0.25">
      <c r="B163" s="317"/>
      <c r="D163" s="318" t="s">
        <v>1494</v>
      </c>
      <c r="E163" s="319" t="s">
        <v>1415</v>
      </c>
      <c r="F163" s="320" t="s">
        <v>1544</v>
      </c>
      <c r="H163" s="321">
        <v>12</v>
      </c>
      <c r="L163" s="317"/>
      <c r="M163" s="322"/>
      <c r="T163" s="323"/>
      <c r="AT163" s="319" t="s">
        <v>1494</v>
      </c>
      <c r="AU163" s="319" t="s">
        <v>1407</v>
      </c>
      <c r="AV163" s="316" t="s">
        <v>1407</v>
      </c>
      <c r="AW163" s="316" t="s">
        <v>1496</v>
      </c>
      <c r="AX163" s="316" t="s">
        <v>1464</v>
      </c>
      <c r="AY163" s="319" t="s">
        <v>1466</v>
      </c>
    </row>
    <row r="164" spans="2:65" s="216" customFormat="1" ht="16.5" customHeight="1" x14ac:dyDescent="0.25">
      <c r="B164" s="283"/>
      <c r="C164" s="305" t="s">
        <v>1545</v>
      </c>
      <c r="D164" s="305" t="s">
        <v>1492</v>
      </c>
      <c r="E164" s="306" t="s">
        <v>186</v>
      </c>
      <c r="F164" s="307" t="s">
        <v>524</v>
      </c>
      <c r="G164" s="308" t="s">
        <v>26</v>
      </c>
      <c r="H164" s="309">
        <v>16</v>
      </c>
      <c r="I164" s="310">
        <v>3200</v>
      </c>
      <c r="J164" s="310">
        <f>ROUND(I164*H164,0)</f>
        <v>51200</v>
      </c>
      <c r="K164" s="311"/>
      <c r="L164" s="217"/>
      <c r="M164" s="312" t="s">
        <v>1415</v>
      </c>
      <c r="N164" s="313" t="s">
        <v>1432</v>
      </c>
      <c r="O164" s="314">
        <v>0</v>
      </c>
      <c r="P164" s="314">
        <f>O164*H164</f>
        <v>0</v>
      </c>
      <c r="Q164" s="314">
        <v>0</v>
      </c>
      <c r="R164" s="314">
        <f>Q164*H164</f>
        <v>0</v>
      </c>
      <c r="S164" s="314">
        <v>0</v>
      </c>
      <c r="T164" s="315">
        <f>S164*H164</f>
        <v>0</v>
      </c>
      <c r="AR164" s="296" t="s">
        <v>1469</v>
      </c>
      <c r="AT164" s="296" t="s">
        <v>1492</v>
      </c>
      <c r="AU164" s="296" t="s">
        <v>1407</v>
      </c>
      <c r="AY164" s="207" t="s">
        <v>1466</v>
      </c>
      <c r="BE164" s="297">
        <f>IF(N164="základní",J164,0)</f>
        <v>51200</v>
      </c>
      <c r="BF164" s="297">
        <f>IF(N164="snížená",J164,0)</f>
        <v>0</v>
      </c>
      <c r="BG164" s="297">
        <f>IF(N164="zákl. přenesená",J164,0)</f>
        <v>0</v>
      </c>
      <c r="BH164" s="297">
        <f>IF(N164="sníž. přenesená",J164,0)</f>
        <v>0</v>
      </c>
      <c r="BI164" s="297">
        <f>IF(N164="nulová",J164,0)</f>
        <v>0</v>
      </c>
      <c r="BJ164" s="207" t="s">
        <v>1464</v>
      </c>
      <c r="BK164" s="297">
        <f>ROUND(I164*H164,0)</f>
        <v>51200</v>
      </c>
      <c r="BL164" s="207" t="s">
        <v>1469</v>
      </c>
      <c r="BM164" s="296" t="s">
        <v>1546</v>
      </c>
    </row>
    <row r="165" spans="2:65" s="273" customFormat="1" ht="22.9" customHeight="1" x14ac:dyDescent="0.25">
      <c r="B165" s="274"/>
      <c r="D165" s="275" t="s">
        <v>1461</v>
      </c>
      <c r="E165" s="303" t="s">
        <v>1515</v>
      </c>
      <c r="F165" s="303" t="s">
        <v>1547</v>
      </c>
      <c r="J165" s="304">
        <f>BK165</f>
        <v>163415</v>
      </c>
      <c r="L165" s="274"/>
      <c r="M165" s="278"/>
      <c r="P165" s="279">
        <f>SUM(P166:P167)</f>
        <v>19.529399999999999</v>
      </c>
      <c r="R165" s="279">
        <f>SUM(R166:R167)</f>
        <v>21.214445999999999</v>
      </c>
      <c r="T165" s="280">
        <f>SUM(T166:T167)</f>
        <v>0</v>
      </c>
      <c r="AR165" s="275" t="s">
        <v>1464</v>
      </c>
      <c r="AT165" s="281" t="s">
        <v>1461</v>
      </c>
      <c r="AU165" s="281" t="s">
        <v>1464</v>
      </c>
      <c r="AY165" s="275" t="s">
        <v>1466</v>
      </c>
      <c r="BK165" s="282">
        <f>SUM(BK166:BK167)</f>
        <v>163415</v>
      </c>
    </row>
    <row r="166" spans="2:65" s="216" customFormat="1" ht="24" customHeight="1" x14ac:dyDescent="0.25">
      <c r="B166" s="283"/>
      <c r="C166" s="305" t="s">
        <v>1548</v>
      </c>
      <c r="D166" s="305" t="s">
        <v>1492</v>
      </c>
      <c r="E166" s="306" t="s">
        <v>1549</v>
      </c>
      <c r="F166" s="307" t="s">
        <v>1550</v>
      </c>
      <c r="G166" s="308" t="s">
        <v>5</v>
      </c>
      <c r="H166" s="309">
        <v>72.599999999999994</v>
      </c>
      <c r="I166" s="310">
        <v>445</v>
      </c>
      <c r="J166" s="310">
        <f>ROUND(I166*H166,0)</f>
        <v>32307</v>
      </c>
      <c r="K166" s="311"/>
      <c r="L166" s="217"/>
      <c r="M166" s="312" t="s">
        <v>1415</v>
      </c>
      <c r="N166" s="313" t="s">
        <v>1432</v>
      </c>
      <c r="O166" s="314">
        <v>0.26900000000000002</v>
      </c>
      <c r="P166" s="314">
        <f>O166*H166</f>
        <v>19.529399999999999</v>
      </c>
      <c r="Q166" s="314">
        <v>0.29221000000000003</v>
      </c>
      <c r="R166" s="314">
        <f>Q166*H166</f>
        <v>21.214445999999999</v>
      </c>
      <c r="S166" s="314">
        <v>0</v>
      </c>
      <c r="T166" s="315">
        <f>S166*H166</f>
        <v>0</v>
      </c>
      <c r="AR166" s="296" t="s">
        <v>1469</v>
      </c>
      <c r="AT166" s="296" t="s">
        <v>1492</v>
      </c>
      <c r="AU166" s="296" t="s">
        <v>1407</v>
      </c>
      <c r="AY166" s="207" t="s">
        <v>1466</v>
      </c>
      <c r="BE166" s="297">
        <f>IF(N166="základní",J166,0)</f>
        <v>32307</v>
      </c>
      <c r="BF166" s="297">
        <f>IF(N166="snížená",J166,0)</f>
        <v>0</v>
      </c>
      <c r="BG166" s="297">
        <f>IF(N166="zákl. přenesená",J166,0)</f>
        <v>0</v>
      </c>
      <c r="BH166" s="297">
        <f>IF(N166="sníž. přenesená",J166,0)</f>
        <v>0</v>
      </c>
      <c r="BI166" s="297">
        <f>IF(N166="nulová",J166,0)</f>
        <v>0</v>
      </c>
      <c r="BJ166" s="207" t="s">
        <v>1464</v>
      </c>
      <c r="BK166" s="297">
        <f>ROUND(I166*H166,0)</f>
        <v>32307</v>
      </c>
      <c r="BL166" s="207" t="s">
        <v>1469</v>
      </c>
      <c r="BM166" s="296" t="s">
        <v>1551</v>
      </c>
    </row>
    <row r="167" spans="2:65" s="216" customFormat="1" ht="24" customHeight="1" x14ac:dyDescent="0.25">
      <c r="B167" s="283"/>
      <c r="C167" s="284" t="s">
        <v>1552</v>
      </c>
      <c r="D167" s="284" t="s">
        <v>1</v>
      </c>
      <c r="E167" s="285" t="s">
        <v>1553</v>
      </c>
      <c r="F167" s="286" t="s">
        <v>1554</v>
      </c>
      <c r="G167" s="287" t="s">
        <v>5</v>
      </c>
      <c r="H167" s="288">
        <v>73</v>
      </c>
      <c r="I167" s="289">
        <v>1796</v>
      </c>
      <c r="J167" s="289">
        <f>ROUND(I167*H167,0)</f>
        <v>131108</v>
      </c>
      <c r="K167" s="290"/>
      <c r="L167" s="291"/>
      <c r="M167" s="331" t="s">
        <v>1415</v>
      </c>
      <c r="N167" s="332" t="s">
        <v>1432</v>
      </c>
      <c r="O167" s="314">
        <v>0</v>
      </c>
      <c r="P167" s="314">
        <f>O167*H167</f>
        <v>0</v>
      </c>
      <c r="Q167" s="314">
        <v>0</v>
      </c>
      <c r="R167" s="314">
        <f>Q167*H167</f>
        <v>0</v>
      </c>
      <c r="S167" s="314">
        <v>0</v>
      </c>
      <c r="T167" s="315">
        <f>S167*H167</f>
        <v>0</v>
      </c>
      <c r="AR167" s="296" t="s">
        <v>1468</v>
      </c>
      <c r="AT167" s="296" t="s">
        <v>1</v>
      </c>
      <c r="AU167" s="296" t="s">
        <v>1407</v>
      </c>
      <c r="AY167" s="207" t="s">
        <v>1466</v>
      </c>
      <c r="BE167" s="297">
        <f>IF(N167="základní",J167,0)</f>
        <v>131108</v>
      </c>
      <c r="BF167" s="297">
        <f>IF(N167="snížená",J167,0)</f>
        <v>0</v>
      </c>
      <c r="BG167" s="297">
        <f>IF(N167="zákl. přenesená",J167,0)</f>
        <v>0</v>
      </c>
      <c r="BH167" s="297">
        <f>IF(N167="sníž. přenesená",J167,0)</f>
        <v>0</v>
      </c>
      <c r="BI167" s="297">
        <f>IF(N167="nulová",J167,0)</f>
        <v>0</v>
      </c>
      <c r="BJ167" s="207" t="s">
        <v>1464</v>
      </c>
      <c r="BK167" s="297">
        <f>ROUND(I167*H167,0)</f>
        <v>131108</v>
      </c>
      <c r="BL167" s="207" t="s">
        <v>1469</v>
      </c>
      <c r="BM167" s="296" t="s">
        <v>1555</v>
      </c>
    </row>
    <row r="168" spans="2:65" s="273" customFormat="1" ht="25.9" customHeight="1" x14ac:dyDescent="0.35">
      <c r="B168" s="274"/>
      <c r="D168" s="275" t="s">
        <v>1461</v>
      </c>
      <c r="E168" s="276" t="s">
        <v>1556</v>
      </c>
      <c r="F168" s="276" t="s">
        <v>1557</v>
      </c>
      <c r="J168" s="277">
        <f>BK168</f>
        <v>33540</v>
      </c>
      <c r="L168" s="274"/>
      <c r="M168" s="278"/>
      <c r="P168" s="279">
        <f>P169+P184+P191+P200+P209</f>
        <v>0</v>
      </c>
      <c r="R168" s="279">
        <f>R169+R184+R191+R200+R209</f>
        <v>0.48194999999999999</v>
      </c>
      <c r="T168" s="280">
        <f>T169+T184+T191+T200+T209</f>
        <v>0</v>
      </c>
      <c r="AR168" s="275" t="s">
        <v>1464</v>
      </c>
      <c r="AT168" s="281" t="s">
        <v>1461</v>
      </c>
      <c r="AU168" s="281" t="s">
        <v>1465</v>
      </c>
      <c r="AY168" s="275" t="s">
        <v>1466</v>
      </c>
      <c r="BK168" s="282">
        <f>BK169+BK184+BK191+BK200+BK209</f>
        <v>33540</v>
      </c>
    </row>
    <row r="169" spans="2:65" s="273" customFormat="1" ht="22.9" customHeight="1" x14ac:dyDescent="0.25">
      <c r="B169" s="274"/>
      <c r="D169" s="275" t="s">
        <v>1461</v>
      </c>
      <c r="E169" s="303" t="s">
        <v>1464</v>
      </c>
      <c r="F169" s="303" t="s">
        <v>1491</v>
      </c>
      <c r="J169" s="304">
        <f>BK169</f>
        <v>8773</v>
      </c>
      <c r="L169" s="274"/>
      <c r="M169" s="278"/>
      <c r="P169" s="279">
        <f>SUM(P170:P183)</f>
        <v>0</v>
      </c>
      <c r="R169" s="279">
        <f>SUM(R170:R183)</f>
        <v>0</v>
      </c>
      <c r="T169" s="280">
        <f>SUM(T170:T183)</f>
        <v>0</v>
      </c>
      <c r="AR169" s="275" t="s">
        <v>1464</v>
      </c>
      <c r="AT169" s="281" t="s">
        <v>1461</v>
      </c>
      <c r="AU169" s="281" t="s">
        <v>1464</v>
      </c>
      <c r="AY169" s="275" t="s">
        <v>1466</v>
      </c>
      <c r="BK169" s="282">
        <f>SUM(BK170:BK183)</f>
        <v>8773</v>
      </c>
    </row>
    <row r="170" spans="2:65" s="216" customFormat="1" ht="16.5" customHeight="1" x14ac:dyDescent="0.25">
      <c r="B170" s="283"/>
      <c r="C170" s="305" t="s">
        <v>1558</v>
      </c>
      <c r="D170" s="305" t="s">
        <v>1492</v>
      </c>
      <c r="E170" s="306" t="s">
        <v>254</v>
      </c>
      <c r="F170" s="307" t="s">
        <v>743</v>
      </c>
      <c r="G170" s="308" t="s">
        <v>9</v>
      </c>
      <c r="H170" s="309">
        <v>9.8330000000000002</v>
      </c>
      <c r="I170" s="310">
        <v>124</v>
      </c>
      <c r="J170" s="310">
        <f>ROUND(I170*H170,0)</f>
        <v>1219</v>
      </c>
      <c r="K170" s="311"/>
      <c r="L170" s="217"/>
      <c r="M170" s="312" t="s">
        <v>1415</v>
      </c>
      <c r="N170" s="313" t="s">
        <v>1432</v>
      </c>
      <c r="O170" s="314">
        <v>0</v>
      </c>
      <c r="P170" s="314">
        <f>O170*H170</f>
        <v>0</v>
      </c>
      <c r="Q170" s="314">
        <v>0</v>
      </c>
      <c r="R170" s="314">
        <f>Q170*H170</f>
        <v>0</v>
      </c>
      <c r="S170" s="314">
        <v>0</v>
      </c>
      <c r="T170" s="315">
        <f>S170*H170</f>
        <v>0</v>
      </c>
      <c r="AR170" s="296" t="s">
        <v>1469</v>
      </c>
      <c r="AT170" s="296" t="s">
        <v>1492</v>
      </c>
      <c r="AU170" s="296" t="s">
        <v>1407</v>
      </c>
      <c r="AY170" s="207" t="s">
        <v>1466</v>
      </c>
      <c r="BE170" s="297">
        <f>IF(N170="základní",J170,0)</f>
        <v>1219</v>
      </c>
      <c r="BF170" s="297">
        <f>IF(N170="snížená",J170,0)</f>
        <v>0</v>
      </c>
      <c r="BG170" s="297">
        <f>IF(N170="zákl. přenesená",J170,0)</f>
        <v>0</v>
      </c>
      <c r="BH170" s="297">
        <f>IF(N170="sníž. přenesená",J170,0)</f>
        <v>0</v>
      </c>
      <c r="BI170" s="297">
        <f>IF(N170="nulová",J170,0)</f>
        <v>0</v>
      </c>
      <c r="BJ170" s="207" t="s">
        <v>1464</v>
      </c>
      <c r="BK170" s="297">
        <f>ROUND(I170*H170,0)</f>
        <v>1219</v>
      </c>
      <c r="BL170" s="207" t="s">
        <v>1469</v>
      </c>
      <c r="BM170" s="296" t="s">
        <v>1559</v>
      </c>
    </row>
    <row r="171" spans="2:65" s="316" customFormat="1" x14ac:dyDescent="0.25">
      <c r="B171" s="317"/>
      <c r="D171" s="318" t="s">
        <v>1494</v>
      </c>
      <c r="E171" s="319" t="s">
        <v>1415</v>
      </c>
      <c r="F171" s="320" t="s">
        <v>1560</v>
      </c>
      <c r="H171" s="321">
        <v>8.3330000000000002</v>
      </c>
      <c r="L171" s="317"/>
      <c r="M171" s="322"/>
      <c r="T171" s="323"/>
      <c r="AT171" s="319" t="s">
        <v>1494</v>
      </c>
      <c r="AU171" s="319" t="s">
        <v>1407</v>
      </c>
      <c r="AV171" s="316" t="s">
        <v>1407</v>
      </c>
      <c r="AW171" s="316" t="s">
        <v>1496</v>
      </c>
      <c r="AX171" s="316" t="s">
        <v>1465</v>
      </c>
      <c r="AY171" s="319" t="s">
        <v>1466</v>
      </c>
    </row>
    <row r="172" spans="2:65" s="316" customFormat="1" x14ac:dyDescent="0.25">
      <c r="B172" s="317"/>
      <c r="D172" s="318" t="s">
        <v>1494</v>
      </c>
      <c r="E172" s="319" t="s">
        <v>1415</v>
      </c>
      <c r="F172" s="320" t="s">
        <v>1561</v>
      </c>
      <c r="H172" s="321">
        <v>1.5</v>
      </c>
      <c r="L172" s="317"/>
      <c r="M172" s="322"/>
      <c r="T172" s="323"/>
      <c r="AT172" s="319" t="s">
        <v>1494</v>
      </c>
      <c r="AU172" s="319" t="s">
        <v>1407</v>
      </c>
      <c r="AV172" s="316" t="s">
        <v>1407</v>
      </c>
      <c r="AW172" s="316" t="s">
        <v>1496</v>
      </c>
      <c r="AX172" s="316" t="s">
        <v>1465</v>
      </c>
      <c r="AY172" s="319" t="s">
        <v>1466</v>
      </c>
    </row>
    <row r="173" spans="2:65" s="324" customFormat="1" x14ac:dyDescent="0.25">
      <c r="B173" s="325"/>
      <c r="D173" s="318" t="s">
        <v>1494</v>
      </c>
      <c r="E173" s="326" t="s">
        <v>1415</v>
      </c>
      <c r="F173" s="327" t="s">
        <v>1498</v>
      </c>
      <c r="H173" s="328">
        <v>9.8330000000000002</v>
      </c>
      <c r="L173" s="325"/>
      <c r="M173" s="329"/>
      <c r="T173" s="330"/>
      <c r="AT173" s="326" t="s">
        <v>1494</v>
      </c>
      <c r="AU173" s="326" t="s">
        <v>1407</v>
      </c>
      <c r="AV173" s="324" t="s">
        <v>1469</v>
      </c>
      <c r="AW173" s="324" t="s">
        <v>1496</v>
      </c>
      <c r="AX173" s="324" t="s">
        <v>1464</v>
      </c>
      <c r="AY173" s="326" t="s">
        <v>1466</v>
      </c>
    </row>
    <row r="174" spans="2:65" s="216" customFormat="1" ht="16.5" customHeight="1" x14ac:dyDescent="0.25">
      <c r="B174" s="283"/>
      <c r="C174" s="305" t="s">
        <v>1562</v>
      </c>
      <c r="D174" s="305" t="s">
        <v>1492</v>
      </c>
      <c r="E174" s="306" t="s">
        <v>255</v>
      </c>
      <c r="F174" s="307" t="s">
        <v>1252</v>
      </c>
      <c r="G174" s="308" t="s">
        <v>9</v>
      </c>
      <c r="H174" s="309">
        <v>2.95</v>
      </c>
      <c r="I174" s="310">
        <v>22</v>
      </c>
      <c r="J174" s="310">
        <f>ROUND(I174*H174,0)</f>
        <v>65</v>
      </c>
      <c r="K174" s="311"/>
      <c r="L174" s="217"/>
      <c r="M174" s="312" t="s">
        <v>1415</v>
      </c>
      <c r="N174" s="313" t="s">
        <v>1432</v>
      </c>
      <c r="O174" s="314">
        <v>0</v>
      </c>
      <c r="P174" s="314">
        <f>O174*H174</f>
        <v>0</v>
      </c>
      <c r="Q174" s="314">
        <v>0</v>
      </c>
      <c r="R174" s="314">
        <f>Q174*H174</f>
        <v>0</v>
      </c>
      <c r="S174" s="314">
        <v>0</v>
      </c>
      <c r="T174" s="315">
        <f>S174*H174</f>
        <v>0</v>
      </c>
      <c r="AR174" s="296" t="s">
        <v>1469</v>
      </c>
      <c r="AT174" s="296" t="s">
        <v>1492</v>
      </c>
      <c r="AU174" s="296" t="s">
        <v>1407</v>
      </c>
      <c r="AY174" s="207" t="s">
        <v>1466</v>
      </c>
      <c r="BE174" s="297">
        <f>IF(N174="základní",J174,0)</f>
        <v>65</v>
      </c>
      <c r="BF174" s="297">
        <f>IF(N174="snížená",J174,0)</f>
        <v>0</v>
      </c>
      <c r="BG174" s="297">
        <f>IF(N174="zákl. přenesená",J174,0)</f>
        <v>0</v>
      </c>
      <c r="BH174" s="297">
        <f>IF(N174="sníž. přenesená",J174,0)</f>
        <v>0</v>
      </c>
      <c r="BI174" s="297">
        <f>IF(N174="nulová",J174,0)</f>
        <v>0</v>
      </c>
      <c r="BJ174" s="207" t="s">
        <v>1464</v>
      </c>
      <c r="BK174" s="297">
        <f>ROUND(I174*H174,0)</f>
        <v>65</v>
      </c>
      <c r="BL174" s="207" t="s">
        <v>1469</v>
      </c>
      <c r="BM174" s="296" t="s">
        <v>1563</v>
      </c>
    </row>
    <row r="175" spans="2:65" s="316" customFormat="1" x14ac:dyDescent="0.25">
      <c r="B175" s="317"/>
      <c r="D175" s="318" t="s">
        <v>1494</v>
      </c>
      <c r="E175" s="319" t="s">
        <v>1415</v>
      </c>
      <c r="F175" s="320" t="s">
        <v>1564</v>
      </c>
      <c r="H175" s="321">
        <v>2.95</v>
      </c>
      <c r="L175" s="317"/>
      <c r="M175" s="322"/>
      <c r="T175" s="323"/>
      <c r="AT175" s="319" t="s">
        <v>1494</v>
      </c>
      <c r="AU175" s="319" t="s">
        <v>1407</v>
      </c>
      <c r="AV175" s="316" t="s">
        <v>1407</v>
      </c>
      <c r="AW175" s="316" t="s">
        <v>1496</v>
      </c>
      <c r="AX175" s="316" t="s">
        <v>1464</v>
      </c>
      <c r="AY175" s="319" t="s">
        <v>1466</v>
      </c>
    </row>
    <row r="176" spans="2:65" s="216" customFormat="1" ht="16.5" customHeight="1" x14ac:dyDescent="0.25">
      <c r="B176" s="283"/>
      <c r="C176" s="305" t="s">
        <v>1565</v>
      </c>
      <c r="D176" s="305" t="s">
        <v>1492</v>
      </c>
      <c r="E176" s="306" t="s">
        <v>260</v>
      </c>
      <c r="F176" s="307" t="s">
        <v>1224</v>
      </c>
      <c r="G176" s="308" t="s">
        <v>9</v>
      </c>
      <c r="H176" s="309">
        <v>9.8330000000000002</v>
      </c>
      <c r="I176" s="310">
        <v>72.400000000000006</v>
      </c>
      <c r="J176" s="310">
        <f>ROUND(I176*H176,0)</f>
        <v>712</v>
      </c>
      <c r="K176" s="311"/>
      <c r="L176" s="217"/>
      <c r="M176" s="312" t="s">
        <v>1415</v>
      </c>
      <c r="N176" s="313" t="s">
        <v>1432</v>
      </c>
      <c r="O176" s="314">
        <v>0</v>
      </c>
      <c r="P176" s="314">
        <f>O176*H176</f>
        <v>0</v>
      </c>
      <c r="Q176" s="314">
        <v>0</v>
      </c>
      <c r="R176" s="314">
        <f>Q176*H176</f>
        <v>0</v>
      </c>
      <c r="S176" s="314">
        <v>0</v>
      </c>
      <c r="T176" s="315">
        <f>S176*H176</f>
        <v>0</v>
      </c>
      <c r="AR176" s="296" t="s">
        <v>1469</v>
      </c>
      <c r="AT176" s="296" t="s">
        <v>1492</v>
      </c>
      <c r="AU176" s="296" t="s">
        <v>1407</v>
      </c>
      <c r="AY176" s="207" t="s">
        <v>1466</v>
      </c>
      <c r="BE176" s="297">
        <f>IF(N176="základní",J176,0)</f>
        <v>712</v>
      </c>
      <c r="BF176" s="297">
        <f>IF(N176="snížená",J176,0)</f>
        <v>0</v>
      </c>
      <c r="BG176" s="297">
        <f>IF(N176="zákl. přenesená",J176,0)</f>
        <v>0</v>
      </c>
      <c r="BH176" s="297">
        <f>IF(N176="sníž. přenesená",J176,0)</f>
        <v>0</v>
      </c>
      <c r="BI176" s="297">
        <f>IF(N176="nulová",J176,0)</f>
        <v>0</v>
      </c>
      <c r="BJ176" s="207" t="s">
        <v>1464</v>
      </c>
      <c r="BK176" s="297">
        <f>ROUND(I176*H176,0)</f>
        <v>712</v>
      </c>
      <c r="BL176" s="207" t="s">
        <v>1469</v>
      </c>
      <c r="BM176" s="296" t="s">
        <v>1566</v>
      </c>
    </row>
    <row r="177" spans="2:65" s="216" customFormat="1" ht="16.5" customHeight="1" x14ac:dyDescent="0.25">
      <c r="B177" s="283"/>
      <c r="C177" s="305" t="s">
        <v>1567</v>
      </c>
      <c r="D177" s="305" t="s">
        <v>1492</v>
      </c>
      <c r="E177" s="306" t="s">
        <v>262</v>
      </c>
      <c r="F177" s="307" t="s">
        <v>1236</v>
      </c>
      <c r="G177" s="308" t="s">
        <v>9</v>
      </c>
      <c r="H177" s="309">
        <v>88.497</v>
      </c>
      <c r="I177" s="310">
        <v>17.2</v>
      </c>
      <c r="J177" s="310">
        <f>ROUND(I177*H177,0)</f>
        <v>1522</v>
      </c>
      <c r="K177" s="311"/>
      <c r="L177" s="217"/>
      <c r="M177" s="312" t="s">
        <v>1415</v>
      </c>
      <c r="N177" s="313" t="s">
        <v>1432</v>
      </c>
      <c r="O177" s="314">
        <v>0</v>
      </c>
      <c r="P177" s="314">
        <f>O177*H177</f>
        <v>0</v>
      </c>
      <c r="Q177" s="314">
        <v>0</v>
      </c>
      <c r="R177" s="314">
        <f>Q177*H177</f>
        <v>0</v>
      </c>
      <c r="S177" s="314">
        <v>0</v>
      </c>
      <c r="T177" s="315">
        <f>S177*H177</f>
        <v>0</v>
      </c>
      <c r="AR177" s="296" t="s">
        <v>1469</v>
      </c>
      <c r="AT177" s="296" t="s">
        <v>1492</v>
      </c>
      <c r="AU177" s="296" t="s">
        <v>1407</v>
      </c>
      <c r="AY177" s="207" t="s">
        <v>1466</v>
      </c>
      <c r="BE177" s="297">
        <f>IF(N177="základní",J177,0)</f>
        <v>1522</v>
      </c>
      <c r="BF177" s="297">
        <f>IF(N177="snížená",J177,0)</f>
        <v>0</v>
      </c>
      <c r="BG177" s="297">
        <f>IF(N177="zákl. přenesená",J177,0)</f>
        <v>0</v>
      </c>
      <c r="BH177" s="297">
        <f>IF(N177="sníž. přenesená",J177,0)</f>
        <v>0</v>
      </c>
      <c r="BI177" s="297">
        <f>IF(N177="nulová",J177,0)</f>
        <v>0</v>
      </c>
      <c r="BJ177" s="207" t="s">
        <v>1464</v>
      </c>
      <c r="BK177" s="297">
        <f>ROUND(I177*H177,0)</f>
        <v>1522</v>
      </c>
      <c r="BL177" s="207" t="s">
        <v>1469</v>
      </c>
      <c r="BM177" s="296" t="s">
        <v>1568</v>
      </c>
    </row>
    <row r="178" spans="2:65" s="316" customFormat="1" x14ac:dyDescent="0.25">
      <c r="B178" s="317"/>
      <c r="D178" s="318" t="s">
        <v>1494</v>
      </c>
      <c r="E178" s="319" t="s">
        <v>1415</v>
      </c>
      <c r="F178" s="320" t="s">
        <v>1569</v>
      </c>
      <c r="H178" s="321">
        <v>88.497</v>
      </c>
      <c r="L178" s="317"/>
      <c r="M178" s="322"/>
      <c r="T178" s="323"/>
      <c r="AT178" s="319" t="s">
        <v>1494</v>
      </c>
      <c r="AU178" s="319" t="s">
        <v>1407</v>
      </c>
      <c r="AV178" s="316" t="s">
        <v>1407</v>
      </c>
      <c r="AW178" s="316" t="s">
        <v>1496</v>
      </c>
      <c r="AX178" s="316" t="s">
        <v>1464</v>
      </c>
      <c r="AY178" s="319" t="s">
        <v>1466</v>
      </c>
    </row>
    <row r="179" spans="2:65" s="216" customFormat="1" ht="16.5" customHeight="1" x14ac:dyDescent="0.25">
      <c r="B179" s="283"/>
      <c r="C179" s="305" t="s">
        <v>1570</v>
      </c>
      <c r="D179" s="305" t="s">
        <v>1492</v>
      </c>
      <c r="E179" s="306" t="s">
        <v>264</v>
      </c>
      <c r="F179" s="307" t="s">
        <v>1231</v>
      </c>
      <c r="G179" s="308" t="s">
        <v>9</v>
      </c>
      <c r="H179" s="309">
        <v>9.8330000000000002</v>
      </c>
      <c r="I179" s="310">
        <v>54.3</v>
      </c>
      <c r="J179" s="310">
        <f>ROUND(I179*H179,0)</f>
        <v>534</v>
      </c>
      <c r="K179" s="311"/>
      <c r="L179" s="217"/>
      <c r="M179" s="312" t="s">
        <v>1415</v>
      </c>
      <c r="N179" s="313" t="s">
        <v>1432</v>
      </c>
      <c r="O179" s="314">
        <v>0</v>
      </c>
      <c r="P179" s="314">
        <f>O179*H179</f>
        <v>0</v>
      </c>
      <c r="Q179" s="314">
        <v>0</v>
      </c>
      <c r="R179" s="314">
        <f>Q179*H179</f>
        <v>0</v>
      </c>
      <c r="S179" s="314">
        <v>0</v>
      </c>
      <c r="T179" s="315">
        <f>S179*H179</f>
        <v>0</v>
      </c>
      <c r="AR179" s="296" t="s">
        <v>1469</v>
      </c>
      <c r="AT179" s="296" t="s">
        <v>1492</v>
      </c>
      <c r="AU179" s="296" t="s">
        <v>1407</v>
      </c>
      <c r="AY179" s="207" t="s">
        <v>1466</v>
      </c>
      <c r="BE179" s="297">
        <f>IF(N179="základní",J179,0)</f>
        <v>534</v>
      </c>
      <c r="BF179" s="297">
        <f>IF(N179="snížená",J179,0)</f>
        <v>0</v>
      </c>
      <c r="BG179" s="297">
        <f>IF(N179="zákl. přenesená",J179,0)</f>
        <v>0</v>
      </c>
      <c r="BH179" s="297">
        <f>IF(N179="sníž. přenesená",J179,0)</f>
        <v>0</v>
      </c>
      <c r="BI179" s="297">
        <f>IF(N179="nulová",J179,0)</f>
        <v>0</v>
      </c>
      <c r="BJ179" s="207" t="s">
        <v>1464</v>
      </c>
      <c r="BK179" s="297">
        <f>ROUND(I179*H179,0)</f>
        <v>534</v>
      </c>
      <c r="BL179" s="207" t="s">
        <v>1469</v>
      </c>
      <c r="BM179" s="296" t="s">
        <v>1571</v>
      </c>
    </row>
    <row r="180" spans="2:65" s="216" customFormat="1" ht="16.5" customHeight="1" x14ac:dyDescent="0.25">
      <c r="B180" s="283"/>
      <c r="C180" s="305" t="s">
        <v>1572</v>
      </c>
      <c r="D180" s="305" t="s">
        <v>1492</v>
      </c>
      <c r="E180" s="306" t="s">
        <v>145</v>
      </c>
      <c r="F180" s="307" t="s">
        <v>945</v>
      </c>
      <c r="G180" s="308" t="s">
        <v>14</v>
      </c>
      <c r="H180" s="309">
        <v>9.8330000000000002</v>
      </c>
      <c r="I180" s="310">
        <v>14.9</v>
      </c>
      <c r="J180" s="310">
        <f>ROUND(I180*H180,0)</f>
        <v>147</v>
      </c>
      <c r="K180" s="311"/>
      <c r="L180" s="217"/>
      <c r="M180" s="312" t="s">
        <v>1415</v>
      </c>
      <c r="N180" s="313" t="s">
        <v>1432</v>
      </c>
      <c r="O180" s="314">
        <v>0</v>
      </c>
      <c r="P180" s="314">
        <f>O180*H180</f>
        <v>0</v>
      </c>
      <c r="Q180" s="314">
        <v>0</v>
      </c>
      <c r="R180" s="314">
        <f>Q180*H180</f>
        <v>0</v>
      </c>
      <c r="S180" s="314">
        <v>0</v>
      </c>
      <c r="T180" s="315">
        <f>S180*H180</f>
        <v>0</v>
      </c>
      <c r="AR180" s="296" t="s">
        <v>1469</v>
      </c>
      <c r="AT180" s="296" t="s">
        <v>1492</v>
      </c>
      <c r="AU180" s="296" t="s">
        <v>1407</v>
      </c>
      <c r="AY180" s="207" t="s">
        <v>1466</v>
      </c>
      <c r="BE180" s="297">
        <f>IF(N180="základní",J180,0)</f>
        <v>147</v>
      </c>
      <c r="BF180" s="297">
        <f>IF(N180="snížená",J180,0)</f>
        <v>0</v>
      </c>
      <c r="BG180" s="297">
        <f>IF(N180="zákl. přenesená",J180,0)</f>
        <v>0</v>
      </c>
      <c r="BH180" s="297">
        <f>IF(N180="sníž. přenesená",J180,0)</f>
        <v>0</v>
      </c>
      <c r="BI180" s="297">
        <f>IF(N180="nulová",J180,0)</f>
        <v>0</v>
      </c>
      <c r="BJ180" s="207" t="s">
        <v>1464</v>
      </c>
      <c r="BK180" s="297">
        <f>ROUND(I180*H180,0)</f>
        <v>147</v>
      </c>
      <c r="BL180" s="207" t="s">
        <v>1469</v>
      </c>
      <c r="BM180" s="296" t="s">
        <v>1573</v>
      </c>
    </row>
    <row r="181" spans="2:65" s="216" customFormat="1" ht="16.5" customHeight="1" x14ac:dyDescent="0.25">
      <c r="B181" s="283"/>
      <c r="C181" s="305" t="s">
        <v>1574</v>
      </c>
      <c r="D181" s="305" t="s">
        <v>1492</v>
      </c>
      <c r="E181" s="306" t="s">
        <v>272</v>
      </c>
      <c r="F181" s="307" t="s">
        <v>1007</v>
      </c>
      <c r="G181" s="308" t="s">
        <v>13</v>
      </c>
      <c r="H181" s="309">
        <v>18.084</v>
      </c>
      <c r="I181" s="310">
        <v>15</v>
      </c>
      <c r="J181" s="310">
        <f>ROUND(I181*H181,0)</f>
        <v>271</v>
      </c>
      <c r="K181" s="311"/>
      <c r="L181" s="217"/>
      <c r="M181" s="312" t="s">
        <v>1415</v>
      </c>
      <c r="N181" s="313" t="s">
        <v>1432</v>
      </c>
      <c r="O181" s="314">
        <v>0</v>
      </c>
      <c r="P181" s="314">
        <f>O181*H181</f>
        <v>0</v>
      </c>
      <c r="Q181" s="314">
        <v>0</v>
      </c>
      <c r="R181" s="314">
        <f>Q181*H181</f>
        <v>0</v>
      </c>
      <c r="S181" s="314">
        <v>0</v>
      </c>
      <c r="T181" s="315">
        <f>S181*H181</f>
        <v>0</v>
      </c>
      <c r="AR181" s="296" t="s">
        <v>1469</v>
      </c>
      <c r="AT181" s="296" t="s">
        <v>1492</v>
      </c>
      <c r="AU181" s="296" t="s">
        <v>1407</v>
      </c>
      <c r="AY181" s="207" t="s">
        <v>1466</v>
      </c>
      <c r="BE181" s="297">
        <f>IF(N181="základní",J181,0)</f>
        <v>271</v>
      </c>
      <c r="BF181" s="297">
        <f>IF(N181="snížená",J181,0)</f>
        <v>0</v>
      </c>
      <c r="BG181" s="297">
        <f>IF(N181="zákl. přenesená",J181,0)</f>
        <v>0</v>
      </c>
      <c r="BH181" s="297">
        <f>IF(N181="sníž. přenesená",J181,0)</f>
        <v>0</v>
      </c>
      <c r="BI181" s="297">
        <f>IF(N181="nulová",J181,0)</f>
        <v>0</v>
      </c>
      <c r="BJ181" s="207" t="s">
        <v>1464</v>
      </c>
      <c r="BK181" s="297">
        <f>ROUND(I181*H181,0)</f>
        <v>271</v>
      </c>
      <c r="BL181" s="207" t="s">
        <v>1469</v>
      </c>
      <c r="BM181" s="296" t="s">
        <v>1575</v>
      </c>
    </row>
    <row r="182" spans="2:65" s="216" customFormat="1" ht="16.5" customHeight="1" x14ac:dyDescent="0.25">
      <c r="B182" s="283"/>
      <c r="C182" s="305" t="s">
        <v>1576</v>
      </c>
      <c r="D182" s="305" t="s">
        <v>1492</v>
      </c>
      <c r="E182" s="306" t="s">
        <v>272</v>
      </c>
      <c r="F182" s="307" t="s">
        <v>1007</v>
      </c>
      <c r="G182" s="308" t="s">
        <v>13</v>
      </c>
      <c r="H182" s="309">
        <v>18.084</v>
      </c>
      <c r="I182" s="310">
        <v>15</v>
      </c>
      <c r="J182" s="310">
        <f>ROUND(I182*H182,0)</f>
        <v>271</v>
      </c>
      <c r="K182" s="311"/>
      <c r="L182" s="217"/>
      <c r="M182" s="312" t="s">
        <v>1415</v>
      </c>
      <c r="N182" s="313" t="s">
        <v>1432</v>
      </c>
      <c r="O182" s="314">
        <v>0</v>
      </c>
      <c r="P182" s="314">
        <f>O182*H182</f>
        <v>0</v>
      </c>
      <c r="Q182" s="314">
        <v>0</v>
      </c>
      <c r="R182" s="314">
        <f>Q182*H182</f>
        <v>0</v>
      </c>
      <c r="S182" s="314">
        <v>0</v>
      </c>
      <c r="T182" s="315">
        <f>S182*H182</f>
        <v>0</v>
      </c>
      <c r="AR182" s="296" t="s">
        <v>1469</v>
      </c>
      <c r="AT182" s="296" t="s">
        <v>1492</v>
      </c>
      <c r="AU182" s="296" t="s">
        <v>1407</v>
      </c>
      <c r="AY182" s="207" t="s">
        <v>1466</v>
      </c>
      <c r="BE182" s="297">
        <f>IF(N182="základní",J182,0)</f>
        <v>271</v>
      </c>
      <c r="BF182" s="297">
        <f>IF(N182="snížená",J182,0)</f>
        <v>0</v>
      </c>
      <c r="BG182" s="297">
        <f>IF(N182="zákl. přenesená",J182,0)</f>
        <v>0</v>
      </c>
      <c r="BH182" s="297">
        <f>IF(N182="sníž. přenesená",J182,0)</f>
        <v>0</v>
      </c>
      <c r="BI182" s="297">
        <f>IF(N182="nulová",J182,0)</f>
        <v>0</v>
      </c>
      <c r="BJ182" s="207" t="s">
        <v>1464</v>
      </c>
      <c r="BK182" s="297">
        <f>ROUND(I182*H182,0)</f>
        <v>271</v>
      </c>
      <c r="BL182" s="207" t="s">
        <v>1469</v>
      </c>
      <c r="BM182" s="296" t="s">
        <v>1577</v>
      </c>
    </row>
    <row r="183" spans="2:65" s="216" customFormat="1" ht="16.5" customHeight="1" x14ac:dyDescent="0.25">
      <c r="B183" s="283"/>
      <c r="C183" s="305" t="s">
        <v>1578</v>
      </c>
      <c r="D183" s="305" t="s">
        <v>1492</v>
      </c>
      <c r="E183" s="306" t="s">
        <v>283</v>
      </c>
      <c r="F183" s="307" t="s">
        <v>542</v>
      </c>
      <c r="G183" s="308" t="s">
        <v>9</v>
      </c>
      <c r="H183" s="309">
        <v>9.8330000000000002</v>
      </c>
      <c r="I183" s="310">
        <v>410</v>
      </c>
      <c r="J183" s="310">
        <f>ROUND(I183*H183,0)</f>
        <v>4032</v>
      </c>
      <c r="K183" s="311"/>
      <c r="L183" s="217"/>
      <c r="M183" s="312" t="s">
        <v>1415</v>
      </c>
      <c r="N183" s="313" t="s">
        <v>1432</v>
      </c>
      <c r="O183" s="314">
        <v>0</v>
      </c>
      <c r="P183" s="314">
        <f>O183*H183</f>
        <v>0</v>
      </c>
      <c r="Q183" s="314">
        <v>0</v>
      </c>
      <c r="R183" s="314">
        <f>Q183*H183</f>
        <v>0</v>
      </c>
      <c r="S183" s="314">
        <v>0</v>
      </c>
      <c r="T183" s="315">
        <f>S183*H183</f>
        <v>0</v>
      </c>
      <c r="AR183" s="296" t="s">
        <v>1469</v>
      </c>
      <c r="AT183" s="296" t="s">
        <v>1492</v>
      </c>
      <c r="AU183" s="296" t="s">
        <v>1407</v>
      </c>
      <c r="AY183" s="207" t="s">
        <v>1466</v>
      </c>
      <c r="BE183" s="297">
        <f>IF(N183="základní",J183,0)</f>
        <v>4032</v>
      </c>
      <c r="BF183" s="297">
        <f>IF(N183="snížená",J183,0)</f>
        <v>0</v>
      </c>
      <c r="BG183" s="297">
        <f>IF(N183="zákl. přenesená",J183,0)</f>
        <v>0</v>
      </c>
      <c r="BH183" s="297">
        <f>IF(N183="sníž. přenesená",J183,0)</f>
        <v>0</v>
      </c>
      <c r="BI183" s="297">
        <f>IF(N183="nulová",J183,0)</f>
        <v>0</v>
      </c>
      <c r="BJ183" s="207" t="s">
        <v>1464</v>
      </c>
      <c r="BK183" s="297">
        <f>ROUND(I183*H183,0)</f>
        <v>4032</v>
      </c>
      <c r="BL183" s="207" t="s">
        <v>1469</v>
      </c>
      <c r="BM183" s="296" t="s">
        <v>1579</v>
      </c>
    </row>
    <row r="184" spans="2:65" s="273" customFormat="1" ht="22.9" customHeight="1" x14ac:dyDescent="0.25">
      <c r="B184" s="274"/>
      <c r="D184" s="275" t="s">
        <v>1461</v>
      </c>
      <c r="E184" s="303" t="s">
        <v>1580</v>
      </c>
      <c r="F184" s="303" t="s">
        <v>1030</v>
      </c>
      <c r="J184" s="304">
        <f>BK184</f>
        <v>1079</v>
      </c>
      <c r="L184" s="274"/>
      <c r="M184" s="278"/>
      <c r="P184" s="279">
        <f>SUM(P185:P190)</f>
        <v>0</v>
      </c>
      <c r="R184" s="279">
        <f>SUM(R185:R190)</f>
        <v>0</v>
      </c>
      <c r="T184" s="280">
        <f>SUM(T185:T190)</f>
        <v>0</v>
      </c>
      <c r="AR184" s="275" t="s">
        <v>1464</v>
      </c>
      <c r="AT184" s="281" t="s">
        <v>1461</v>
      </c>
      <c r="AU184" s="281" t="s">
        <v>1464</v>
      </c>
      <c r="AY184" s="275" t="s">
        <v>1466</v>
      </c>
      <c r="BK184" s="282">
        <f>SUM(BK185:BK190)</f>
        <v>1079</v>
      </c>
    </row>
    <row r="185" spans="2:65" s="216" customFormat="1" ht="16.5" customHeight="1" x14ac:dyDescent="0.25">
      <c r="B185" s="283"/>
      <c r="C185" s="305" t="s">
        <v>1581</v>
      </c>
      <c r="D185" s="305" t="s">
        <v>1492</v>
      </c>
      <c r="E185" s="306" t="s">
        <v>284</v>
      </c>
      <c r="F185" s="307" t="s">
        <v>608</v>
      </c>
      <c r="G185" s="308" t="s">
        <v>13</v>
      </c>
      <c r="H185" s="309">
        <v>18.084</v>
      </c>
      <c r="I185" s="310">
        <v>28.5</v>
      </c>
      <c r="J185" s="310">
        <f>ROUND(I185*H185,0)</f>
        <v>515</v>
      </c>
      <c r="K185" s="311"/>
      <c r="L185" s="217"/>
      <c r="M185" s="312" t="s">
        <v>1415</v>
      </c>
      <c r="N185" s="313" t="s">
        <v>1432</v>
      </c>
      <c r="O185" s="314">
        <v>0</v>
      </c>
      <c r="P185" s="314">
        <f>O185*H185</f>
        <v>0</v>
      </c>
      <c r="Q185" s="314">
        <v>0</v>
      </c>
      <c r="R185" s="314">
        <f>Q185*H185</f>
        <v>0</v>
      </c>
      <c r="S185" s="314">
        <v>0</v>
      </c>
      <c r="T185" s="315">
        <f>S185*H185</f>
        <v>0</v>
      </c>
      <c r="AR185" s="296" t="s">
        <v>1469</v>
      </c>
      <c r="AT185" s="296" t="s">
        <v>1492</v>
      </c>
      <c r="AU185" s="296" t="s">
        <v>1407</v>
      </c>
      <c r="AY185" s="207" t="s">
        <v>1466</v>
      </c>
      <c r="BE185" s="297">
        <f>IF(N185="základní",J185,0)</f>
        <v>515</v>
      </c>
      <c r="BF185" s="297">
        <f>IF(N185="snížená",J185,0)</f>
        <v>0</v>
      </c>
      <c r="BG185" s="297">
        <f>IF(N185="zákl. přenesená",J185,0)</f>
        <v>0</v>
      </c>
      <c r="BH185" s="297">
        <f>IF(N185="sníž. přenesená",J185,0)</f>
        <v>0</v>
      </c>
      <c r="BI185" s="297">
        <f>IF(N185="nulová",J185,0)</f>
        <v>0</v>
      </c>
      <c r="BJ185" s="207" t="s">
        <v>1464</v>
      </c>
      <c r="BK185" s="297">
        <f>ROUND(I185*H185,0)</f>
        <v>515</v>
      </c>
      <c r="BL185" s="207" t="s">
        <v>1469</v>
      </c>
      <c r="BM185" s="296" t="s">
        <v>1582</v>
      </c>
    </row>
    <row r="186" spans="2:65" s="316" customFormat="1" x14ac:dyDescent="0.25">
      <c r="B186" s="317"/>
      <c r="D186" s="318" t="s">
        <v>1494</v>
      </c>
      <c r="E186" s="319" t="s">
        <v>1415</v>
      </c>
      <c r="F186" s="320" t="s">
        <v>1583</v>
      </c>
      <c r="H186" s="321">
        <v>14.784000000000001</v>
      </c>
      <c r="L186" s="317"/>
      <c r="M186" s="322"/>
      <c r="T186" s="323"/>
      <c r="AT186" s="319" t="s">
        <v>1494</v>
      </c>
      <c r="AU186" s="319" t="s">
        <v>1407</v>
      </c>
      <c r="AV186" s="316" t="s">
        <v>1407</v>
      </c>
      <c r="AW186" s="316" t="s">
        <v>1496</v>
      </c>
      <c r="AX186" s="316" t="s">
        <v>1465</v>
      </c>
      <c r="AY186" s="319" t="s">
        <v>1466</v>
      </c>
    </row>
    <row r="187" spans="2:65" s="316" customFormat="1" x14ac:dyDescent="0.25">
      <c r="B187" s="317"/>
      <c r="D187" s="318" t="s">
        <v>1494</v>
      </c>
      <c r="E187" s="319" t="s">
        <v>1415</v>
      </c>
      <c r="F187" s="320" t="s">
        <v>1584</v>
      </c>
      <c r="H187" s="321">
        <v>3.3</v>
      </c>
      <c r="L187" s="317"/>
      <c r="M187" s="322"/>
      <c r="T187" s="323"/>
      <c r="AT187" s="319" t="s">
        <v>1494</v>
      </c>
      <c r="AU187" s="319" t="s">
        <v>1407</v>
      </c>
      <c r="AV187" s="316" t="s">
        <v>1407</v>
      </c>
      <c r="AW187" s="316" t="s">
        <v>1496</v>
      </c>
      <c r="AX187" s="316" t="s">
        <v>1465</v>
      </c>
      <c r="AY187" s="319" t="s">
        <v>1466</v>
      </c>
    </row>
    <row r="188" spans="2:65" s="324" customFormat="1" x14ac:dyDescent="0.25">
      <c r="B188" s="325"/>
      <c r="D188" s="318" t="s">
        <v>1494</v>
      </c>
      <c r="E188" s="326" t="s">
        <v>1415</v>
      </c>
      <c r="F188" s="327" t="s">
        <v>1498</v>
      </c>
      <c r="H188" s="328">
        <v>18.084</v>
      </c>
      <c r="L188" s="325"/>
      <c r="M188" s="329"/>
      <c r="T188" s="330"/>
      <c r="AT188" s="326" t="s">
        <v>1494</v>
      </c>
      <c r="AU188" s="326" t="s">
        <v>1407</v>
      </c>
      <c r="AV188" s="324" t="s">
        <v>1469</v>
      </c>
      <c r="AW188" s="324" t="s">
        <v>1496</v>
      </c>
      <c r="AX188" s="324" t="s">
        <v>1464</v>
      </c>
      <c r="AY188" s="326" t="s">
        <v>1466</v>
      </c>
    </row>
    <row r="189" spans="2:65" s="216" customFormat="1" ht="16.5" customHeight="1" x14ac:dyDescent="0.25">
      <c r="B189" s="283"/>
      <c r="C189" s="284" t="s">
        <v>1585</v>
      </c>
      <c r="D189" s="284" t="s">
        <v>1</v>
      </c>
      <c r="E189" s="285" t="s">
        <v>115</v>
      </c>
      <c r="F189" s="286" t="s">
        <v>229</v>
      </c>
      <c r="G189" s="287" t="s">
        <v>13</v>
      </c>
      <c r="H189" s="288">
        <v>21.701000000000001</v>
      </c>
      <c r="I189" s="289">
        <v>26</v>
      </c>
      <c r="J189" s="289">
        <f>ROUND(I189*H189,0)</f>
        <v>564</v>
      </c>
      <c r="K189" s="290"/>
      <c r="L189" s="291"/>
      <c r="M189" s="331" t="s">
        <v>1415</v>
      </c>
      <c r="N189" s="332" t="s">
        <v>1432</v>
      </c>
      <c r="O189" s="314">
        <v>0</v>
      </c>
      <c r="P189" s="314">
        <f>O189*H189</f>
        <v>0</v>
      </c>
      <c r="Q189" s="314">
        <v>0</v>
      </c>
      <c r="R189" s="314">
        <f>Q189*H189</f>
        <v>0</v>
      </c>
      <c r="S189" s="314">
        <v>0</v>
      </c>
      <c r="T189" s="315">
        <f>S189*H189</f>
        <v>0</v>
      </c>
      <c r="AR189" s="296" t="s">
        <v>1468</v>
      </c>
      <c r="AT189" s="296" t="s">
        <v>1</v>
      </c>
      <c r="AU189" s="296" t="s">
        <v>1407</v>
      </c>
      <c r="AY189" s="207" t="s">
        <v>1466</v>
      </c>
      <c r="BE189" s="297">
        <f>IF(N189="základní",J189,0)</f>
        <v>564</v>
      </c>
      <c r="BF189" s="297">
        <f>IF(N189="snížená",J189,0)</f>
        <v>0</v>
      </c>
      <c r="BG189" s="297">
        <f>IF(N189="zákl. přenesená",J189,0)</f>
        <v>0</v>
      </c>
      <c r="BH189" s="297">
        <f>IF(N189="sníž. přenesená",J189,0)</f>
        <v>0</v>
      </c>
      <c r="BI189" s="297">
        <f>IF(N189="nulová",J189,0)</f>
        <v>0</v>
      </c>
      <c r="BJ189" s="207" t="s">
        <v>1464</v>
      </c>
      <c r="BK189" s="297">
        <f>ROUND(I189*H189,0)</f>
        <v>564</v>
      </c>
      <c r="BL189" s="207" t="s">
        <v>1469</v>
      </c>
      <c r="BM189" s="296" t="s">
        <v>1586</v>
      </c>
    </row>
    <row r="190" spans="2:65" s="316" customFormat="1" x14ac:dyDescent="0.25">
      <c r="B190" s="317"/>
      <c r="D190" s="318" t="s">
        <v>1494</v>
      </c>
      <c r="E190" s="319" t="s">
        <v>1415</v>
      </c>
      <c r="F190" s="320" t="s">
        <v>1587</v>
      </c>
      <c r="H190" s="321">
        <v>21.701000000000001</v>
      </c>
      <c r="L190" s="317"/>
      <c r="M190" s="322"/>
      <c r="T190" s="323"/>
      <c r="AT190" s="319" t="s">
        <v>1494</v>
      </c>
      <c r="AU190" s="319" t="s">
        <v>1407</v>
      </c>
      <c r="AV190" s="316" t="s">
        <v>1407</v>
      </c>
      <c r="AW190" s="316" t="s">
        <v>1496</v>
      </c>
      <c r="AX190" s="316" t="s">
        <v>1464</v>
      </c>
      <c r="AY190" s="319" t="s">
        <v>1466</v>
      </c>
    </row>
    <row r="191" spans="2:65" s="273" customFormat="1" ht="22.9" customHeight="1" x14ac:dyDescent="0.25">
      <c r="B191" s="274"/>
      <c r="D191" s="275" t="s">
        <v>1461</v>
      </c>
      <c r="E191" s="303" t="s">
        <v>1588</v>
      </c>
      <c r="F191" s="303" t="s">
        <v>1245</v>
      </c>
      <c r="J191" s="304">
        <f>BK191</f>
        <v>7510</v>
      </c>
      <c r="L191" s="274"/>
      <c r="M191" s="278"/>
      <c r="P191" s="279">
        <f>SUM(P192:P199)</f>
        <v>0</v>
      </c>
      <c r="R191" s="279">
        <f>SUM(R192:R199)</f>
        <v>0</v>
      </c>
      <c r="T191" s="280">
        <f>SUM(T192:T199)</f>
        <v>0</v>
      </c>
      <c r="AR191" s="275" t="s">
        <v>1464</v>
      </c>
      <c r="AT191" s="281" t="s">
        <v>1461</v>
      </c>
      <c r="AU191" s="281" t="s">
        <v>1464</v>
      </c>
      <c r="AY191" s="275" t="s">
        <v>1466</v>
      </c>
      <c r="BK191" s="282">
        <f>SUM(BK192:BK199)</f>
        <v>7510</v>
      </c>
    </row>
    <row r="192" spans="2:65" s="216" customFormat="1" ht="24" customHeight="1" x14ac:dyDescent="0.25">
      <c r="B192" s="283"/>
      <c r="C192" s="305" t="s">
        <v>8</v>
      </c>
      <c r="D192" s="305" t="s">
        <v>1492</v>
      </c>
      <c r="E192" s="306" t="s">
        <v>285</v>
      </c>
      <c r="F192" s="307" t="s">
        <v>1350</v>
      </c>
      <c r="G192" s="308" t="s">
        <v>13</v>
      </c>
      <c r="H192" s="309">
        <v>3</v>
      </c>
      <c r="I192" s="310">
        <v>197</v>
      </c>
      <c r="J192" s="310">
        <f>ROUND(I192*H192,0)</f>
        <v>591</v>
      </c>
      <c r="K192" s="311"/>
      <c r="L192" s="217"/>
      <c r="M192" s="312" t="s">
        <v>1415</v>
      </c>
      <c r="N192" s="313" t="s">
        <v>1432</v>
      </c>
      <c r="O192" s="314">
        <v>0</v>
      </c>
      <c r="P192" s="314">
        <f>O192*H192</f>
        <v>0</v>
      </c>
      <c r="Q192" s="314">
        <v>0</v>
      </c>
      <c r="R192" s="314">
        <f>Q192*H192</f>
        <v>0</v>
      </c>
      <c r="S192" s="314">
        <v>0</v>
      </c>
      <c r="T192" s="315">
        <f>S192*H192</f>
        <v>0</v>
      </c>
      <c r="AR192" s="296" t="s">
        <v>1469</v>
      </c>
      <c r="AT192" s="296" t="s">
        <v>1492</v>
      </c>
      <c r="AU192" s="296" t="s">
        <v>1407</v>
      </c>
      <c r="AY192" s="207" t="s">
        <v>1466</v>
      </c>
      <c r="BE192" s="297">
        <f>IF(N192="základní",J192,0)</f>
        <v>591</v>
      </c>
      <c r="BF192" s="297">
        <f>IF(N192="snížená",J192,0)</f>
        <v>0</v>
      </c>
      <c r="BG192" s="297">
        <f>IF(N192="zákl. přenesená",J192,0)</f>
        <v>0</v>
      </c>
      <c r="BH192" s="297">
        <f>IF(N192="sníž. přenesená",J192,0)</f>
        <v>0</v>
      </c>
      <c r="BI192" s="297">
        <f>IF(N192="nulová",J192,0)</f>
        <v>0</v>
      </c>
      <c r="BJ192" s="207" t="s">
        <v>1464</v>
      </c>
      <c r="BK192" s="297">
        <f>ROUND(I192*H192,0)</f>
        <v>591</v>
      </c>
      <c r="BL192" s="207" t="s">
        <v>1469</v>
      </c>
      <c r="BM192" s="296" t="s">
        <v>1589</v>
      </c>
    </row>
    <row r="193" spans="2:65" s="316" customFormat="1" x14ac:dyDescent="0.25">
      <c r="B193" s="317"/>
      <c r="D193" s="318" t="s">
        <v>1494</v>
      </c>
      <c r="E193" s="319" t="s">
        <v>1415</v>
      </c>
      <c r="F193" s="320" t="s">
        <v>1590</v>
      </c>
      <c r="H193" s="321">
        <v>3</v>
      </c>
      <c r="L193" s="317"/>
      <c r="M193" s="322"/>
      <c r="T193" s="323"/>
      <c r="AT193" s="319" t="s">
        <v>1494</v>
      </c>
      <c r="AU193" s="319" t="s">
        <v>1407</v>
      </c>
      <c r="AV193" s="316" t="s">
        <v>1407</v>
      </c>
      <c r="AW193" s="316" t="s">
        <v>1496</v>
      </c>
      <c r="AX193" s="316" t="s">
        <v>1464</v>
      </c>
      <c r="AY193" s="319" t="s">
        <v>1466</v>
      </c>
    </row>
    <row r="194" spans="2:65" s="216" customFormat="1" ht="16.5" customHeight="1" x14ac:dyDescent="0.25">
      <c r="B194" s="283"/>
      <c r="C194" s="305" t="s">
        <v>1591</v>
      </c>
      <c r="D194" s="305" t="s">
        <v>1492</v>
      </c>
      <c r="E194" s="306" t="s">
        <v>287</v>
      </c>
      <c r="F194" s="307" t="s">
        <v>1221</v>
      </c>
      <c r="G194" s="308" t="s">
        <v>13</v>
      </c>
      <c r="H194" s="309">
        <v>18.084</v>
      </c>
      <c r="I194" s="310">
        <v>199</v>
      </c>
      <c r="J194" s="310">
        <f>ROUND(I194*H194,0)</f>
        <v>3599</v>
      </c>
      <c r="K194" s="311"/>
      <c r="L194" s="217"/>
      <c r="M194" s="312" t="s">
        <v>1415</v>
      </c>
      <c r="N194" s="313" t="s">
        <v>1432</v>
      </c>
      <c r="O194" s="314">
        <v>0</v>
      </c>
      <c r="P194" s="314">
        <f>O194*H194</f>
        <v>0</v>
      </c>
      <c r="Q194" s="314">
        <v>0</v>
      </c>
      <c r="R194" s="314">
        <f>Q194*H194</f>
        <v>0</v>
      </c>
      <c r="S194" s="314">
        <v>0</v>
      </c>
      <c r="T194" s="315">
        <f>S194*H194</f>
        <v>0</v>
      </c>
      <c r="AR194" s="296" t="s">
        <v>1469</v>
      </c>
      <c r="AT194" s="296" t="s">
        <v>1492</v>
      </c>
      <c r="AU194" s="296" t="s">
        <v>1407</v>
      </c>
      <c r="AY194" s="207" t="s">
        <v>1466</v>
      </c>
      <c r="BE194" s="297">
        <f>IF(N194="základní",J194,0)</f>
        <v>3599</v>
      </c>
      <c r="BF194" s="297">
        <f>IF(N194="snížená",J194,0)</f>
        <v>0</v>
      </c>
      <c r="BG194" s="297">
        <f>IF(N194="zákl. přenesená",J194,0)</f>
        <v>0</v>
      </c>
      <c r="BH194" s="297">
        <f>IF(N194="sníž. přenesená",J194,0)</f>
        <v>0</v>
      </c>
      <c r="BI194" s="297">
        <f>IF(N194="nulová",J194,0)</f>
        <v>0</v>
      </c>
      <c r="BJ194" s="207" t="s">
        <v>1464</v>
      </c>
      <c r="BK194" s="297">
        <f>ROUND(I194*H194,0)</f>
        <v>3599</v>
      </c>
      <c r="BL194" s="207" t="s">
        <v>1469</v>
      </c>
      <c r="BM194" s="296" t="s">
        <v>1592</v>
      </c>
    </row>
    <row r="195" spans="2:65" s="316" customFormat="1" x14ac:dyDescent="0.25">
      <c r="B195" s="317"/>
      <c r="D195" s="318" t="s">
        <v>1494</v>
      </c>
      <c r="E195" s="319" t="s">
        <v>1415</v>
      </c>
      <c r="F195" s="320" t="s">
        <v>1593</v>
      </c>
      <c r="H195" s="321">
        <v>3.3</v>
      </c>
      <c r="L195" s="317"/>
      <c r="M195" s="322"/>
      <c r="T195" s="323"/>
      <c r="AT195" s="319" t="s">
        <v>1494</v>
      </c>
      <c r="AU195" s="319" t="s">
        <v>1407</v>
      </c>
      <c r="AV195" s="316" t="s">
        <v>1407</v>
      </c>
      <c r="AW195" s="316" t="s">
        <v>1496</v>
      </c>
      <c r="AX195" s="316" t="s">
        <v>1465</v>
      </c>
      <c r="AY195" s="319" t="s">
        <v>1466</v>
      </c>
    </row>
    <row r="196" spans="2:65" s="316" customFormat="1" x14ac:dyDescent="0.25">
      <c r="B196" s="317"/>
      <c r="D196" s="318" t="s">
        <v>1494</v>
      </c>
      <c r="E196" s="319" t="s">
        <v>1415</v>
      </c>
      <c r="F196" s="320" t="s">
        <v>1594</v>
      </c>
      <c r="H196" s="321">
        <v>14.784000000000001</v>
      </c>
      <c r="L196" s="317"/>
      <c r="M196" s="322"/>
      <c r="T196" s="323"/>
      <c r="AT196" s="319" t="s">
        <v>1494</v>
      </c>
      <c r="AU196" s="319" t="s">
        <v>1407</v>
      </c>
      <c r="AV196" s="316" t="s">
        <v>1407</v>
      </c>
      <c r="AW196" s="316" t="s">
        <v>1496</v>
      </c>
      <c r="AX196" s="316" t="s">
        <v>1465</v>
      </c>
      <c r="AY196" s="319" t="s">
        <v>1466</v>
      </c>
    </row>
    <row r="197" spans="2:65" s="324" customFormat="1" x14ac:dyDescent="0.25">
      <c r="B197" s="325"/>
      <c r="D197" s="318" t="s">
        <v>1494</v>
      </c>
      <c r="E197" s="326" t="s">
        <v>1415</v>
      </c>
      <c r="F197" s="327" t="s">
        <v>1498</v>
      </c>
      <c r="H197" s="328">
        <v>18.084</v>
      </c>
      <c r="L197" s="325"/>
      <c r="M197" s="329"/>
      <c r="T197" s="330"/>
      <c r="AT197" s="326" t="s">
        <v>1494</v>
      </c>
      <c r="AU197" s="326" t="s">
        <v>1407</v>
      </c>
      <c r="AV197" s="324" t="s">
        <v>1469</v>
      </c>
      <c r="AW197" s="324" t="s">
        <v>1496</v>
      </c>
      <c r="AX197" s="324" t="s">
        <v>1464</v>
      </c>
      <c r="AY197" s="326" t="s">
        <v>1466</v>
      </c>
    </row>
    <row r="198" spans="2:65" s="216" customFormat="1" ht="16.5" customHeight="1" x14ac:dyDescent="0.25">
      <c r="B198" s="283"/>
      <c r="C198" s="305" t="s">
        <v>1595</v>
      </c>
      <c r="D198" s="305" t="s">
        <v>1492</v>
      </c>
      <c r="E198" s="306" t="s">
        <v>1596</v>
      </c>
      <c r="F198" s="307" t="s">
        <v>1221</v>
      </c>
      <c r="G198" s="308" t="s">
        <v>13</v>
      </c>
      <c r="H198" s="309">
        <v>13.44</v>
      </c>
      <c r="I198" s="310">
        <v>247</v>
      </c>
      <c r="J198" s="310">
        <f>ROUND(I198*H198,0)</f>
        <v>3320</v>
      </c>
      <c r="K198" s="311"/>
      <c r="L198" s="217"/>
      <c r="M198" s="312" t="s">
        <v>1415</v>
      </c>
      <c r="N198" s="313" t="s">
        <v>1432</v>
      </c>
      <c r="O198" s="314">
        <v>0</v>
      </c>
      <c r="P198" s="314">
        <f>O198*H198</f>
        <v>0</v>
      </c>
      <c r="Q198" s="314">
        <v>0</v>
      </c>
      <c r="R198" s="314">
        <f>Q198*H198</f>
        <v>0</v>
      </c>
      <c r="S198" s="314">
        <v>0</v>
      </c>
      <c r="T198" s="315">
        <f>S198*H198</f>
        <v>0</v>
      </c>
      <c r="AR198" s="296" t="s">
        <v>1469</v>
      </c>
      <c r="AT198" s="296" t="s">
        <v>1492</v>
      </c>
      <c r="AU198" s="296" t="s">
        <v>1407</v>
      </c>
      <c r="AY198" s="207" t="s">
        <v>1466</v>
      </c>
      <c r="BE198" s="297">
        <f>IF(N198="základní",J198,0)</f>
        <v>3320</v>
      </c>
      <c r="BF198" s="297">
        <f>IF(N198="snížená",J198,0)</f>
        <v>0</v>
      </c>
      <c r="BG198" s="297">
        <f>IF(N198="zákl. přenesená",J198,0)</f>
        <v>0</v>
      </c>
      <c r="BH198" s="297">
        <f>IF(N198="sníž. přenesená",J198,0)</f>
        <v>0</v>
      </c>
      <c r="BI198" s="297">
        <f>IF(N198="nulová",J198,0)</f>
        <v>0</v>
      </c>
      <c r="BJ198" s="207" t="s">
        <v>1464</v>
      </c>
      <c r="BK198" s="297">
        <f>ROUND(I198*H198,0)</f>
        <v>3320</v>
      </c>
      <c r="BL198" s="207" t="s">
        <v>1469</v>
      </c>
      <c r="BM198" s="296" t="s">
        <v>1597</v>
      </c>
    </row>
    <row r="199" spans="2:65" s="316" customFormat="1" x14ac:dyDescent="0.25">
      <c r="B199" s="317"/>
      <c r="D199" s="318" t="s">
        <v>1494</v>
      </c>
      <c r="E199" s="319" t="s">
        <v>1415</v>
      </c>
      <c r="F199" s="320" t="s">
        <v>1598</v>
      </c>
      <c r="H199" s="321">
        <v>13.44</v>
      </c>
      <c r="L199" s="317"/>
      <c r="M199" s="322"/>
      <c r="T199" s="323"/>
      <c r="AT199" s="319" t="s">
        <v>1494</v>
      </c>
      <c r="AU199" s="319" t="s">
        <v>1407</v>
      </c>
      <c r="AV199" s="316" t="s">
        <v>1407</v>
      </c>
      <c r="AW199" s="316" t="s">
        <v>1496</v>
      </c>
      <c r="AX199" s="316" t="s">
        <v>1464</v>
      </c>
      <c r="AY199" s="319" t="s">
        <v>1466</v>
      </c>
    </row>
    <row r="200" spans="2:65" s="273" customFormat="1" ht="22.9" customHeight="1" x14ac:dyDescent="0.25">
      <c r="B200" s="274"/>
      <c r="D200" s="275" t="s">
        <v>1461</v>
      </c>
      <c r="E200" s="303" t="s">
        <v>1599</v>
      </c>
      <c r="F200" s="303" t="s">
        <v>1308</v>
      </c>
      <c r="J200" s="304">
        <f>BK200</f>
        <v>8948</v>
      </c>
      <c r="L200" s="274"/>
      <c r="M200" s="278"/>
      <c r="P200" s="279">
        <f>SUM(P201:P208)</f>
        <v>0</v>
      </c>
      <c r="R200" s="279">
        <f>SUM(R201:R208)</f>
        <v>0</v>
      </c>
      <c r="T200" s="280">
        <f>SUM(T201:T208)</f>
        <v>0</v>
      </c>
      <c r="AR200" s="275" t="s">
        <v>1464</v>
      </c>
      <c r="AT200" s="281" t="s">
        <v>1461</v>
      </c>
      <c r="AU200" s="281" t="s">
        <v>1464</v>
      </c>
      <c r="AY200" s="275" t="s">
        <v>1466</v>
      </c>
      <c r="BK200" s="282">
        <f>SUM(BK201:BK208)</f>
        <v>8948</v>
      </c>
    </row>
    <row r="201" spans="2:65" s="216" customFormat="1" ht="16.5" customHeight="1" x14ac:dyDescent="0.25">
      <c r="B201" s="283"/>
      <c r="C201" s="305" t="s">
        <v>1600</v>
      </c>
      <c r="D201" s="305" t="s">
        <v>1492</v>
      </c>
      <c r="E201" s="306" t="s">
        <v>294</v>
      </c>
      <c r="F201" s="307" t="s">
        <v>1215</v>
      </c>
      <c r="G201" s="308" t="s">
        <v>13</v>
      </c>
      <c r="H201" s="309">
        <v>3</v>
      </c>
      <c r="I201" s="310">
        <v>220</v>
      </c>
      <c r="J201" s="310">
        <f>ROUND(I201*H201,0)</f>
        <v>660</v>
      </c>
      <c r="K201" s="311"/>
      <c r="L201" s="217"/>
      <c r="M201" s="312" t="s">
        <v>1415</v>
      </c>
      <c r="N201" s="313" t="s">
        <v>1432</v>
      </c>
      <c r="O201" s="314">
        <v>0</v>
      </c>
      <c r="P201" s="314">
        <f>O201*H201</f>
        <v>0</v>
      </c>
      <c r="Q201" s="314">
        <v>0</v>
      </c>
      <c r="R201" s="314">
        <f>Q201*H201</f>
        <v>0</v>
      </c>
      <c r="S201" s="314">
        <v>0</v>
      </c>
      <c r="T201" s="315">
        <f>S201*H201</f>
        <v>0</v>
      </c>
      <c r="AR201" s="296" t="s">
        <v>1469</v>
      </c>
      <c r="AT201" s="296" t="s">
        <v>1492</v>
      </c>
      <c r="AU201" s="296" t="s">
        <v>1407</v>
      </c>
      <c r="AY201" s="207" t="s">
        <v>1466</v>
      </c>
      <c r="BE201" s="297">
        <f>IF(N201="základní",J201,0)</f>
        <v>660</v>
      </c>
      <c r="BF201" s="297">
        <f>IF(N201="snížená",J201,0)</f>
        <v>0</v>
      </c>
      <c r="BG201" s="297">
        <f>IF(N201="zákl. přenesená",J201,0)</f>
        <v>0</v>
      </c>
      <c r="BH201" s="297">
        <f>IF(N201="sníž. přenesená",J201,0)</f>
        <v>0</v>
      </c>
      <c r="BI201" s="297">
        <f>IF(N201="nulová",J201,0)</f>
        <v>0</v>
      </c>
      <c r="BJ201" s="207" t="s">
        <v>1464</v>
      </c>
      <c r="BK201" s="297">
        <f>ROUND(I201*H201,0)</f>
        <v>660</v>
      </c>
      <c r="BL201" s="207" t="s">
        <v>1469</v>
      </c>
      <c r="BM201" s="296" t="s">
        <v>1601</v>
      </c>
    </row>
    <row r="202" spans="2:65" s="216" customFormat="1" ht="16.5" customHeight="1" x14ac:dyDescent="0.25">
      <c r="B202" s="283"/>
      <c r="C202" s="284" t="s">
        <v>1602</v>
      </c>
      <c r="D202" s="284" t="s">
        <v>1</v>
      </c>
      <c r="E202" s="285" t="s">
        <v>485</v>
      </c>
      <c r="F202" s="286" t="s">
        <v>1207</v>
      </c>
      <c r="G202" s="287" t="s">
        <v>13</v>
      </c>
      <c r="H202" s="288">
        <v>3.12</v>
      </c>
      <c r="I202" s="289">
        <v>197</v>
      </c>
      <c r="J202" s="289">
        <f>ROUND(I202*H202,0)</f>
        <v>615</v>
      </c>
      <c r="K202" s="290"/>
      <c r="L202" s="291"/>
      <c r="M202" s="331" t="s">
        <v>1415</v>
      </c>
      <c r="N202" s="332" t="s">
        <v>1432</v>
      </c>
      <c r="O202" s="314">
        <v>0</v>
      </c>
      <c r="P202" s="314">
        <f>O202*H202</f>
        <v>0</v>
      </c>
      <c r="Q202" s="314">
        <v>0</v>
      </c>
      <c r="R202" s="314">
        <f>Q202*H202</f>
        <v>0</v>
      </c>
      <c r="S202" s="314">
        <v>0</v>
      </c>
      <c r="T202" s="315">
        <f>S202*H202</f>
        <v>0</v>
      </c>
      <c r="AR202" s="296" t="s">
        <v>1468</v>
      </c>
      <c r="AT202" s="296" t="s">
        <v>1</v>
      </c>
      <c r="AU202" s="296" t="s">
        <v>1407</v>
      </c>
      <c r="AY202" s="207" t="s">
        <v>1466</v>
      </c>
      <c r="BE202" s="297">
        <f>IF(N202="základní",J202,0)</f>
        <v>615</v>
      </c>
      <c r="BF202" s="297">
        <f>IF(N202="snížená",J202,0)</f>
        <v>0</v>
      </c>
      <c r="BG202" s="297">
        <f>IF(N202="zákl. přenesená",J202,0)</f>
        <v>0</v>
      </c>
      <c r="BH202" s="297">
        <f>IF(N202="sníž. přenesená",J202,0)</f>
        <v>0</v>
      </c>
      <c r="BI202" s="297">
        <f>IF(N202="nulová",J202,0)</f>
        <v>0</v>
      </c>
      <c r="BJ202" s="207" t="s">
        <v>1464</v>
      </c>
      <c r="BK202" s="297">
        <f>ROUND(I202*H202,0)</f>
        <v>615</v>
      </c>
      <c r="BL202" s="207" t="s">
        <v>1469</v>
      </c>
      <c r="BM202" s="296" t="s">
        <v>1603</v>
      </c>
    </row>
    <row r="203" spans="2:65" s="316" customFormat="1" x14ac:dyDescent="0.25">
      <c r="B203" s="317"/>
      <c r="D203" s="318" t="s">
        <v>1494</v>
      </c>
      <c r="E203" s="319" t="s">
        <v>1415</v>
      </c>
      <c r="F203" s="320" t="s">
        <v>1604</v>
      </c>
      <c r="H203" s="321">
        <v>3.12</v>
      </c>
      <c r="L203" s="317"/>
      <c r="M203" s="322"/>
      <c r="T203" s="323"/>
      <c r="AT203" s="319" t="s">
        <v>1494</v>
      </c>
      <c r="AU203" s="319" t="s">
        <v>1407</v>
      </c>
      <c r="AV203" s="316" t="s">
        <v>1407</v>
      </c>
      <c r="AW203" s="316" t="s">
        <v>1496</v>
      </c>
      <c r="AX203" s="316" t="s">
        <v>1464</v>
      </c>
      <c r="AY203" s="319" t="s">
        <v>1466</v>
      </c>
    </row>
    <row r="204" spans="2:65" s="216" customFormat="1" ht="16.5" customHeight="1" x14ac:dyDescent="0.25">
      <c r="B204" s="283"/>
      <c r="C204" s="305" t="s">
        <v>1605</v>
      </c>
      <c r="D204" s="305" t="s">
        <v>1492</v>
      </c>
      <c r="E204" s="306" t="s">
        <v>295</v>
      </c>
      <c r="F204" s="307" t="s">
        <v>1216</v>
      </c>
      <c r="G204" s="308" t="s">
        <v>13</v>
      </c>
      <c r="H204" s="309">
        <v>13.44</v>
      </c>
      <c r="I204" s="310">
        <v>252</v>
      </c>
      <c r="J204" s="310">
        <f>ROUND(I204*H204,0)</f>
        <v>3387</v>
      </c>
      <c r="K204" s="311"/>
      <c r="L204" s="217"/>
      <c r="M204" s="312" t="s">
        <v>1415</v>
      </c>
      <c r="N204" s="313" t="s">
        <v>1432</v>
      </c>
      <c r="O204" s="314">
        <v>0</v>
      </c>
      <c r="P204" s="314">
        <f>O204*H204</f>
        <v>0</v>
      </c>
      <c r="Q204" s="314">
        <v>0</v>
      </c>
      <c r="R204" s="314">
        <f>Q204*H204</f>
        <v>0</v>
      </c>
      <c r="S204" s="314">
        <v>0</v>
      </c>
      <c r="T204" s="315">
        <f>S204*H204</f>
        <v>0</v>
      </c>
      <c r="AR204" s="296" t="s">
        <v>1469</v>
      </c>
      <c r="AT204" s="296" t="s">
        <v>1492</v>
      </c>
      <c r="AU204" s="296" t="s">
        <v>1407</v>
      </c>
      <c r="AY204" s="207" t="s">
        <v>1466</v>
      </c>
      <c r="BE204" s="297">
        <f>IF(N204="základní",J204,0)</f>
        <v>3387</v>
      </c>
      <c r="BF204" s="297">
        <f>IF(N204="snížená",J204,0)</f>
        <v>0</v>
      </c>
      <c r="BG204" s="297">
        <f>IF(N204="zákl. přenesená",J204,0)</f>
        <v>0</v>
      </c>
      <c r="BH204" s="297">
        <f>IF(N204="sníž. přenesená",J204,0)</f>
        <v>0</v>
      </c>
      <c r="BI204" s="297">
        <f>IF(N204="nulová",J204,0)</f>
        <v>0</v>
      </c>
      <c r="BJ204" s="207" t="s">
        <v>1464</v>
      </c>
      <c r="BK204" s="297">
        <f>ROUND(I204*H204,0)</f>
        <v>3387</v>
      </c>
      <c r="BL204" s="207" t="s">
        <v>1469</v>
      </c>
      <c r="BM204" s="296" t="s">
        <v>1606</v>
      </c>
    </row>
    <row r="205" spans="2:65" s="216" customFormat="1" ht="16.5" customHeight="1" x14ac:dyDescent="0.25">
      <c r="B205" s="283"/>
      <c r="C205" s="284" t="s">
        <v>1607</v>
      </c>
      <c r="D205" s="284" t="s">
        <v>1</v>
      </c>
      <c r="E205" s="285" t="s">
        <v>169</v>
      </c>
      <c r="F205" s="286" t="s">
        <v>1247</v>
      </c>
      <c r="G205" s="287" t="s">
        <v>13</v>
      </c>
      <c r="H205" s="288">
        <v>11.981</v>
      </c>
      <c r="I205" s="289">
        <v>287</v>
      </c>
      <c r="J205" s="289">
        <f>ROUND(I205*H205,0)</f>
        <v>3439</v>
      </c>
      <c r="K205" s="290"/>
      <c r="L205" s="291"/>
      <c r="M205" s="331" t="s">
        <v>1415</v>
      </c>
      <c r="N205" s="332" t="s">
        <v>1432</v>
      </c>
      <c r="O205" s="314">
        <v>0</v>
      </c>
      <c r="P205" s="314">
        <f>O205*H205</f>
        <v>0</v>
      </c>
      <c r="Q205" s="314">
        <v>0</v>
      </c>
      <c r="R205" s="314">
        <f>Q205*H205</f>
        <v>0</v>
      </c>
      <c r="S205" s="314">
        <v>0</v>
      </c>
      <c r="T205" s="315">
        <f>S205*H205</f>
        <v>0</v>
      </c>
      <c r="AR205" s="296" t="s">
        <v>1468</v>
      </c>
      <c r="AT205" s="296" t="s">
        <v>1</v>
      </c>
      <c r="AU205" s="296" t="s">
        <v>1407</v>
      </c>
      <c r="AY205" s="207" t="s">
        <v>1466</v>
      </c>
      <c r="BE205" s="297">
        <f>IF(N205="základní",J205,0)</f>
        <v>3439</v>
      </c>
      <c r="BF205" s="297">
        <f>IF(N205="snížená",J205,0)</f>
        <v>0</v>
      </c>
      <c r="BG205" s="297">
        <f>IF(N205="zákl. přenesená",J205,0)</f>
        <v>0</v>
      </c>
      <c r="BH205" s="297">
        <f>IF(N205="sníž. přenesená",J205,0)</f>
        <v>0</v>
      </c>
      <c r="BI205" s="297">
        <f>IF(N205="nulová",J205,0)</f>
        <v>0</v>
      </c>
      <c r="BJ205" s="207" t="s">
        <v>1464</v>
      </c>
      <c r="BK205" s="297">
        <f>ROUND(I205*H205,0)</f>
        <v>3439</v>
      </c>
      <c r="BL205" s="207" t="s">
        <v>1469</v>
      </c>
      <c r="BM205" s="296" t="s">
        <v>1608</v>
      </c>
    </row>
    <row r="206" spans="2:65" s="316" customFormat="1" x14ac:dyDescent="0.25">
      <c r="B206" s="317"/>
      <c r="D206" s="318" t="s">
        <v>1494</v>
      </c>
      <c r="E206" s="319" t="s">
        <v>1415</v>
      </c>
      <c r="F206" s="320" t="s">
        <v>1609</v>
      </c>
      <c r="H206" s="321">
        <v>11.981</v>
      </c>
      <c r="L206" s="317"/>
      <c r="M206" s="322"/>
      <c r="T206" s="323"/>
      <c r="AT206" s="319" t="s">
        <v>1494</v>
      </c>
      <c r="AU206" s="319" t="s">
        <v>1407</v>
      </c>
      <c r="AV206" s="316" t="s">
        <v>1407</v>
      </c>
      <c r="AW206" s="316" t="s">
        <v>1496</v>
      </c>
      <c r="AX206" s="316" t="s">
        <v>1464</v>
      </c>
      <c r="AY206" s="319" t="s">
        <v>1466</v>
      </c>
    </row>
    <row r="207" spans="2:65" s="216" customFormat="1" ht="16.5" customHeight="1" x14ac:dyDescent="0.25">
      <c r="B207" s="283"/>
      <c r="C207" s="284" t="s">
        <v>1610</v>
      </c>
      <c r="D207" s="284" t="s">
        <v>1</v>
      </c>
      <c r="E207" s="285" t="s">
        <v>168</v>
      </c>
      <c r="F207" s="286" t="s">
        <v>1040</v>
      </c>
      <c r="G207" s="287" t="s">
        <v>13</v>
      </c>
      <c r="H207" s="288">
        <v>1.9970000000000001</v>
      </c>
      <c r="I207" s="289">
        <v>424</v>
      </c>
      <c r="J207" s="289">
        <f>ROUND(I207*H207,0)</f>
        <v>847</v>
      </c>
      <c r="K207" s="290"/>
      <c r="L207" s="291"/>
      <c r="M207" s="331" t="s">
        <v>1415</v>
      </c>
      <c r="N207" s="332" t="s">
        <v>1432</v>
      </c>
      <c r="O207" s="314">
        <v>0</v>
      </c>
      <c r="P207" s="314">
        <f>O207*H207</f>
        <v>0</v>
      </c>
      <c r="Q207" s="314">
        <v>0</v>
      </c>
      <c r="R207" s="314">
        <f>Q207*H207</f>
        <v>0</v>
      </c>
      <c r="S207" s="314">
        <v>0</v>
      </c>
      <c r="T207" s="315">
        <f>S207*H207</f>
        <v>0</v>
      </c>
      <c r="AR207" s="296" t="s">
        <v>1468</v>
      </c>
      <c r="AT207" s="296" t="s">
        <v>1</v>
      </c>
      <c r="AU207" s="296" t="s">
        <v>1407</v>
      </c>
      <c r="AY207" s="207" t="s">
        <v>1466</v>
      </c>
      <c r="BE207" s="297">
        <f>IF(N207="základní",J207,0)</f>
        <v>847</v>
      </c>
      <c r="BF207" s="297">
        <f>IF(N207="snížená",J207,0)</f>
        <v>0</v>
      </c>
      <c r="BG207" s="297">
        <f>IF(N207="zákl. přenesená",J207,0)</f>
        <v>0</v>
      </c>
      <c r="BH207" s="297">
        <f>IF(N207="sníž. přenesená",J207,0)</f>
        <v>0</v>
      </c>
      <c r="BI207" s="297">
        <f>IF(N207="nulová",J207,0)</f>
        <v>0</v>
      </c>
      <c r="BJ207" s="207" t="s">
        <v>1464</v>
      </c>
      <c r="BK207" s="297">
        <f>ROUND(I207*H207,0)</f>
        <v>847</v>
      </c>
      <c r="BL207" s="207" t="s">
        <v>1469</v>
      </c>
      <c r="BM207" s="296" t="s">
        <v>1611</v>
      </c>
    </row>
    <row r="208" spans="2:65" s="316" customFormat="1" x14ac:dyDescent="0.25">
      <c r="B208" s="317"/>
      <c r="D208" s="318" t="s">
        <v>1494</v>
      </c>
      <c r="E208" s="319" t="s">
        <v>1415</v>
      </c>
      <c r="F208" s="320" t="s">
        <v>1612</v>
      </c>
      <c r="H208" s="321">
        <v>1.9970000000000001</v>
      </c>
      <c r="L208" s="317"/>
      <c r="M208" s="322"/>
      <c r="T208" s="323"/>
      <c r="AT208" s="319" t="s">
        <v>1494</v>
      </c>
      <c r="AU208" s="319" t="s">
        <v>1407</v>
      </c>
      <c r="AV208" s="316" t="s">
        <v>1407</v>
      </c>
      <c r="AW208" s="316" t="s">
        <v>1496</v>
      </c>
      <c r="AX208" s="316" t="s">
        <v>1464</v>
      </c>
      <c r="AY208" s="319" t="s">
        <v>1466</v>
      </c>
    </row>
    <row r="209" spans="2:65" s="273" customFormat="1" ht="22.9" customHeight="1" x14ac:dyDescent="0.25">
      <c r="B209" s="274"/>
      <c r="D209" s="275" t="s">
        <v>1461</v>
      </c>
      <c r="E209" s="303" t="s">
        <v>1613</v>
      </c>
      <c r="F209" s="303" t="s">
        <v>1343</v>
      </c>
      <c r="J209" s="304">
        <f>BK209</f>
        <v>7230</v>
      </c>
      <c r="L209" s="274"/>
      <c r="M209" s="278"/>
      <c r="P209" s="279">
        <f>SUM(P210:P217)</f>
        <v>0</v>
      </c>
      <c r="R209" s="279">
        <f>SUM(R210:R217)</f>
        <v>0.48194999999999999</v>
      </c>
      <c r="T209" s="280">
        <f>SUM(T210:T217)</f>
        <v>0</v>
      </c>
      <c r="AR209" s="275" t="s">
        <v>1464</v>
      </c>
      <c r="AT209" s="281" t="s">
        <v>1461</v>
      </c>
      <c r="AU209" s="281" t="s">
        <v>1464</v>
      </c>
      <c r="AY209" s="275" t="s">
        <v>1466</v>
      </c>
      <c r="BK209" s="282">
        <f>SUM(BK210:BK217)</f>
        <v>7230</v>
      </c>
    </row>
    <row r="210" spans="2:65" s="216" customFormat="1" ht="36" customHeight="1" x14ac:dyDescent="0.25">
      <c r="B210" s="283"/>
      <c r="C210" s="305" t="s">
        <v>1614</v>
      </c>
      <c r="D210" s="305" t="s">
        <v>1492</v>
      </c>
      <c r="E210" s="306" t="s">
        <v>313</v>
      </c>
      <c r="F210" s="307" t="s">
        <v>1377</v>
      </c>
      <c r="G210" s="308" t="s">
        <v>1</v>
      </c>
      <c r="H210" s="309">
        <v>18</v>
      </c>
      <c r="I210" s="310">
        <v>285</v>
      </c>
      <c r="J210" s="310">
        <f>ROUND(I210*H210,0)</f>
        <v>5130</v>
      </c>
      <c r="K210" s="311"/>
      <c r="L210" s="217"/>
      <c r="M210" s="312" t="s">
        <v>1415</v>
      </c>
      <c r="N210" s="313" t="s">
        <v>1432</v>
      </c>
      <c r="O210" s="314">
        <v>0</v>
      </c>
      <c r="P210" s="314">
        <f>O210*H210</f>
        <v>0</v>
      </c>
      <c r="Q210" s="314">
        <v>0</v>
      </c>
      <c r="R210" s="314">
        <f>Q210*H210</f>
        <v>0</v>
      </c>
      <c r="S210" s="314">
        <v>0</v>
      </c>
      <c r="T210" s="315">
        <f>S210*H210</f>
        <v>0</v>
      </c>
      <c r="AR210" s="296" t="s">
        <v>1469</v>
      </c>
      <c r="AT210" s="296" t="s">
        <v>1492</v>
      </c>
      <c r="AU210" s="296" t="s">
        <v>1407</v>
      </c>
      <c r="AY210" s="207" t="s">
        <v>1466</v>
      </c>
      <c r="BE210" s="297">
        <f>IF(N210="základní",J210,0)</f>
        <v>5130</v>
      </c>
      <c r="BF210" s="297">
        <f>IF(N210="snížená",J210,0)</f>
        <v>0</v>
      </c>
      <c r="BG210" s="297">
        <f>IF(N210="zákl. přenesená",J210,0)</f>
        <v>0</v>
      </c>
      <c r="BH210" s="297">
        <f>IF(N210="sníž. přenesená",J210,0)</f>
        <v>0</v>
      </c>
      <c r="BI210" s="297">
        <f>IF(N210="nulová",J210,0)</f>
        <v>0</v>
      </c>
      <c r="BJ210" s="207" t="s">
        <v>1464</v>
      </c>
      <c r="BK210" s="297">
        <f>ROUND(I210*H210,0)</f>
        <v>5130</v>
      </c>
      <c r="BL210" s="207" t="s">
        <v>1469</v>
      </c>
      <c r="BM210" s="296" t="s">
        <v>1615</v>
      </c>
    </row>
    <row r="211" spans="2:65" s="316" customFormat="1" x14ac:dyDescent="0.25">
      <c r="B211" s="317"/>
      <c r="D211" s="318" t="s">
        <v>1494</v>
      </c>
      <c r="E211" s="319" t="s">
        <v>1415</v>
      </c>
      <c r="F211" s="320" t="s">
        <v>1616</v>
      </c>
      <c r="H211" s="321">
        <v>18</v>
      </c>
      <c r="L211" s="317"/>
      <c r="M211" s="322"/>
      <c r="T211" s="323"/>
      <c r="AT211" s="319" t="s">
        <v>1494</v>
      </c>
      <c r="AU211" s="319" t="s">
        <v>1407</v>
      </c>
      <c r="AV211" s="316" t="s">
        <v>1407</v>
      </c>
      <c r="AW211" s="316" t="s">
        <v>1496</v>
      </c>
      <c r="AX211" s="316" t="s">
        <v>1464</v>
      </c>
      <c r="AY211" s="319" t="s">
        <v>1466</v>
      </c>
    </row>
    <row r="212" spans="2:65" s="216" customFormat="1" ht="16.5" customHeight="1" x14ac:dyDescent="0.25">
      <c r="B212" s="283"/>
      <c r="C212" s="284" t="s">
        <v>1617</v>
      </c>
      <c r="D212" s="284" t="s">
        <v>1</v>
      </c>
      <c r="E212" s="285" t="s">
        <v>163</v>
      </c>
      <c r="F212" s="286" t="s">
        <v>569</v>
      </c>
      <c r="G212" s="287" t="s">
        <v>16</v>
      </c>
      <c r="H212" s="288">
        <v>11.55</v>
      </c>
      <c r="I212" s="289">
        <v>84</v>
      </c>
      <c r="J212" s="289">
        <f>ROUND(I212*H212,0)</f>
        <v>970</v>
      </c>
      <c r="K212" s="290"/>
      <c r="L212" s="291"/>
      <c r="M212" s="331" t="s">
        <v>1415</v>
      </c>
      <c r="N212" s="332" t="s">
        <v>1432</v>
      </c>
      <c r="O212" s="314">
        <v>0</v>
      </c>
      <c r="P212" s="314">
        <f>O212*H212</f>
        <v>0</v>
      </c>
      <c r="Q212" s="314">
        <v>0</v>
      </c>
      <c r="R212" s="314">
        <f>Q212*H212</f>
        <v>0</v>
      </c>
      <c r="S212" s="314">
        <v>0</v>
      </c>
      <c r="T212" s="315">
        <f>S212*H212</f>
        <v>0</v>
      </c>
      <c r="AR212" s="296" t="s">
        <v>1468</v>
      </c>
      <c r="AT212" s="296" t="s">
        <v>1</v>
      </c>
      <c r="AU212" s="296" t="s">
        <v>1407</v>
      </c>
      <c r="AY212" s="207" t="s">
        <v>1466</v>
      </c>
      <c r="BE212" s="297">
        <f>IF(N212="základní",J212,0)</f>
        <v>970</v>
      </c>
      <c r="BF212" s="297">
        <f>IF(N212="snížená",J212,0)</f>
        <v>0</v>
      </c>
      <c r="BG212" s="297">
        <f>IF(N212="zákl. přenesená",J212,0)</f>
        <v>0</v>
      </c>
      <c r="BH212" s="297">
        <f>IF(N212="sníž. přenesená",J212,0)</f>
        <v>0</v>
      </c>
      <c r="BI212" s="297">
        <f>IF(N212="nulová",J212,0)</f>
        <v>0</v>
      </c>
      <c r="BJ212" s="207" t="s">
        <v>1464</v>
      </c>
      <c r="BK212" s="297">
        <f>ROUND(I212*H212,0)</f>
        <v>970</v>
      </c>
      <c r="BL212" s="207" t="s">
        <v>1469</v>
      </c>
      <c r="BM212" s="296" t="s">
        <v>1618</v>
      </c>
    </row>
    <row r="213" spans="2:65" s="316" customFormat="1" x14ac:dyDescent="0.25">
      <c r="B213" s="317"/>
      <c r="D213" s="318" t="s">
        <v>1494</v>
      </c>
      <c r="E213" s="319" t="s">
        <v>1415</v>
      </c>
      <c r="F213" s="320" t="s">
        <v>1619</v>
      </c>
      <c r="H213" s="321">
        <v>11.55</v>
      </c>
      <c r="L213" s="317"/>
      <c r="M213" s="322"/>
      <c r="T213" s="323"/>
      <c r="AT213" s="319" t="s">
        <v>1494</v>
      </c>
      <c r="AU213" s="319" t="s">
        <v>1407</v>
      </c>
      <c r="AV213" s="316" t="s">
        <v>1407</v>
      </c>
      <c r="AW213" s="316" t="s">
        <v>1496</v>
      </c>
      <c r="AX213" s="316" t="s">
        <v>1464</v>
      </c>
      <c r="AY213" s="319" t="s">
        <v>1466</v>
      </c>
    </row>
    <row r="214" spans="2:65" s="216" customFormat="1" ht="16.5" customHeight="1" x14ac:dyDescent="0.25">
      <c r="B214" s="283"/>
      <c r="C214" s="284" t="s">
        <v>1620</v>
      </c>
      <c r="D214" s="284" t="s">
        <v>1</v>
      </c>
      <c r="E214" s="285" t="s">
        <v>1621</v>
      </c>
      <c r="F214" s="286" t="s">
        <v>1622</v>
      </c>
      <c r="G214" s="287" t="s">
        <v>21</v>
      </c>
      <c r="H214" s="288">
        <v>5.25</v>
      </c>
      <c r="I214" s="289">
        <v>98</v>
      </c>
      <c r="J214" s="289">
        <f>ROUND(I214*H214,0)</f>
        <v>515</v>
      </c>
      <c r="K214" s="290"/>
      <c r="L214" s="291"/>
      <c r="M214" s="331" t="s">
        <v>1415</v>
      </c>
      <c r="N214" s="332" t="s">
        <v>1432</v>
      </c>
      <c r="O214" s="314">
        <v>0</v>
      </c>
      <c r="P214" s="314">
        <f>O214*H214</f>
        <v>0</v>
      </c>
      <c r="Q214" s="314">
        <v>6.3E-2</v>
      </c>
      <c r="R214" s="314">
        <f>Q214*H214</f>
        <v>0.33074999999999999</v>
      </c>
      <c r="S214" s="314">
        <v>0</v>
      </c>
      <c r="T214" s="315">
        <f>S214*H214</f>
        <v>0</v>
      </c>
      <c r="AR214" s="296" t="s">
        <v>1468</v>
      </c>
      <c r="AT214" s="296" t="s">
        <v>1</v>
      </c>
      <c r="AU214" s="296" t="s">
        <v>1407</v>
      </c>
      <c r="AY214" s="207" t="s">
        <v>1466</v>
      </c>
      <c r="BE214" s="297">
        <f>IF(N214="základní",J214,0)</f>
        <v>515</v>
      </c>
      <c r="BF214" s="297">
        <f>IF(N214="snížená",J214,0)</f>
        <v>0</v>
      </c>
      <c r="BG214" s="297">
        <f>IF(N214="zákl. přenesená",J214,0)</f>
        <v>0</v>
      </c>
      <c r="BH214" s="297">
        <f>IF(N214="sníž. přenesená",J214,0)</f>
        <v>0</v>
      </c>
      <c r="BI214" s="297">
        <f>IF(N214="nulová",J214,0)</f>
        <v>0</v>
      </c>
      <c r="BJ214" s="207" t="s">
        <v>1464</v>
      </c>
      <c r="BK214" s="297">
        <f>ROUND(I214*H214,0)</f>
        <v>515</v>
      </c>
      <c r="BL214" s="207" t="s">
        <v>1469</v>
      </c>
      <c r="BM214" s="296" t="s">
        <v>1623</v>
      </c>
    </row>
    <row r="215" spans="2:65" s="316" customFormat="1" x14ac:dyDescent="0.25">
      <c r="B215" s="317"/>
      <c r="D215" s="318" t="s">
        <v>1494</v>
      </c>
      <c r="E215" s="319" t="s">
        <v>1415</v>
      </c>
      <c r="F215" s="320" t="s">
        <v>1624</v>
      </c>
      <c r="H215" s="321">
        <v>5.25</v>
      </c>
      <c r="L215" s="317"/>
      <c r="M215" s="322"/>
      <c r="T215" s="323"/>
      <c r="AT215" s="319" t="s">
        <v>1494</v>
      </c>
      <c r="AU215" s="319" t="s">
        <v>1407</v>
      </c>
      <c r="AV215" s="316" t="s">
        <v>1407</v>
      </c>
      <c r="AW215" s="316" t="s">
        <v>1496</v>
      </c>
      <c r="AX215" s="316" t="s">
        <v>1464</v>
      </c>
      <c r="AY215" s="319" t="s">
        <v>1466</v>
      </c>
    </row>
    <row r="216" spans="2:65" s="216" customFormat="1" ht="24" customHeight="1" x14ac:dyDescent="0.25">
      <c r="B216" s="283"/>
      <c r="C216" s="284" t="s">
        <v>1625</v>
      </c>
      <c r="D216" s="284" t="s">
        <v>1</v>
      </c>
      <c r="E216" s="285" t="s">
        <v>1626</v>
      </c>
      <c r="F216" s="286" t="s">
        <v>1627</v>
      </c>
      <c r="G216" s="287" t="s">
        <v>21</v>
      </c>
      <c r="H216" s="288">
        <v>2.1</v>
      </c>
      <c r="I216" s="289">
        <v>293</v>
      </c>
      <c r="J216" s="289">
        <f>ROUND(I216*H216,0)</f>
        <v>615</v>
      </c>
      <c r="K216" s="290"/>
      <c r="L216" s="291"/>
      <c r="M216" s="331" t="s">
        <v>1415</v>
      </c>
      <c r="N216" s="332" t="s">
        <v>1432</v>
      </c>
      <c r="O216" s="314">
        <v>0</v>
      </c>
      <c r="P216" s="314">
        <f>O216*H216</f>
        <v>0</v>
      </c>
      <c r="Q216" s="314">
        <v>7.1999999999999995E-2</v>
      </c>
      <c r="R216" s="314">
        <f>Q216*H216</f>
        <v>0.1512</v>
      </c>
      <c r="S216" s="314">
        <v>0</v>
      </c>
      <c r="T216" s="315">
        <f>S216*H216</f>
        <v>0</v>
      </c>
      <c r="AR216" s="296" t="s">
        <v>1468</v>
      </c>
      <c r="AT216" s="296" t="s">
        <v>1</v>
      </c>
      <c r="AU216" s="296" t="s">
        <v>1407</v>
      </c>
      <c r="AY216" s="207" t="s">
        <v>1466</v>
      </c>
      <c r="BE216" s="297">
        <f>IF(N216="základní",J216,0)</f>
        <v>615</v>
      </c>
      <c r="BF216" s="297">
        <f>IF(N216="snížená",J216,0)</f>
        <v>0</v>
      </c>
      <c r="BG216" s="297">
        <f>IF(N216="zákl. přenesená",J216,0)</f>
        <v>0</v>
      </c>
      <c r="BH216" s="297">
        <f>IF(N216="sníž. přenesená",J216,0)</f>
        <v>0</v>
      </c>
      <c r="BI216" s="297">
        <f>IF(N216="nulová",J216,0)</f>
        <v>0</v>
      </c>
      <c r="BJ216" s="207" t="s">
        <v>1464</v>
      </c>
      <c r="BK216" s="297">
        <f>ROUND(I216*H216,0)</f>
        <v>615</v>
      </c>
      <c r="BL216" s="207" t="s">
        <v>1469</v>
      </c>
      <c r="BM216" s="296" t="s">
        <v>1628</v>
      </c>
    </row>
    <row r="217" spans="2:65" s="316" customFormat="1" x14ac:dyDescent="0.25">
      <c r="B217" s="317"/>
      <c r="D217" s="318" t="s">
        <v>1494</v>
      </c>
      <c r="E217" s="319" t="s">
        <v>1415</v>
      </c>
      <c r="F217" s="320" t="s">
        <v>1629</v>
      </c>
      <c r="H217" s="321">
        <v>2.1</v>
      </c>
      <c r="L217" s="317"/>
      <c r="M217" s="322"/>
      <c r="T217" s="323"/>
      <c r="AT217" s="319" t="s">
        <v>1494</v>
      </c>
      <c r="AU217" s="319" t="s">
        <v>1407</v>
      </c>
      <c r="AV217" s="316" t="s">
        <v>1407</v>
      </c>
      <c r="AW217" s="316" t="s">
        <v>1496</v>
      </c>
      <c r="AX217" s="316" t="s">
        <v>1464</v>
      </c>
      <c r="AY217" s="319" t="s">
        <v>1466</v>
      </c>
    </row>
    <row r="218" spans="2:65" s="273" customFormat="1" ht="25.9" customHeight="1" x14ac:dyDescent="0.35">
      <c r="B218" s="274"/>
      <c r="D218" s="275" t="s">
        <v>1461</v>
      </c>
      <c r="E218" s="276" t="s">
        <v>1630</v>
      </c>
      <c r="F218" s="276" t="s">
        <v>1631</v>
      </c>
      <c r="J218" s="277">
        <f>BK218</f>
        <v>63802</v>
      </c>
      <c r="L218" s="274"/>
      <c r="M218" s="278"/>
      <c r="P218" s="279">
        <f>P219+P234+P239</f>
        <v>6.1470000000000002</v>
      </c>
      <c r="R218" s="279">
        <f>R219+R234+R239</f>
        <v>5.8499999999999993E-3</v>
      </c>
      <c r="T218" s="280">
        <f>T219+T234+T239</f>
        <v>0</v>
      </c>
      <c r="AR218" s="275" t="s">
        <v>1464</v>
      </c>
      <c r="AT218" s="281" t="s">
        <v>1461</v>
      </c>
      <c r="AU218" s="281" t="s">
        <v>1465</v>
      </c>
      <c r="AY218" s="275" t="s">
        <v>1466</v>
      </c>
      <c r="BK218" s="282">
        <f>BK219+BK234+BK239</f>
        <v>63802</v>
      </c>
    </row>
    <row r="219" spans="2:65" s="273" customFormat="1" ht="22.9" customHeight="1" x14ac:dyDescent="0.25">
      <c r="B219" s="274"/>
      <c r="D219" s="275" t="s">
        <v>1461</v>
      </c>
      <c r="E219" s="303" t="s">
        <v>1464</v>
      </c>
      <c r="F219" s="303" t="s">
        <v>1491</v>
      </c>
      <c r="J219" s="304">
        <f>BK219</f>
        <v>2277</v>
      </c>
      <c r="L219" s="274"/>
      <c r="M219" s="278"/>
      <c r="P219" s="279">
        <f>SUM(P220:P233)</f>
        <v>0</v>
      </c>
      <c r="R219" s="279">
        <f>SUM(R220:R233)</f>
        <v>0</v>
      </c>
      <c r="T219" s="280">
        <f>SUM(T220:T233)</f>
        <v>0</v>
      </c>
      <c r="AR219" s="275" t="s">
        <v>1464</v>
      </c>
      <c r="AT219" s="281" t="s">
        <v>1461</v>
      </c>
      <c r="AU219" s="281" t="s">
        <v>1464</v>
      </c>
      <c r="AY219" s="275" t="s">
        <v>1466</v>
      </c>
      <c r="BK219" s="282">
        <f>SUM(BK220:BK233)</f>
        <v>2277</v>
      </c>
    </row>
    <row r="220" spans="2:65" s="216" customFormat="1" ht="16.5" customHeight="1" x14ac:dyDescent="0.25">
      <c r="B220" s="283"/>
      <c r="C220" s="305" t="s">
        <v>1632</v>
      </c>
      <c r="D220" s="305" t="s">
        <v>1492</v>
      </c>
      <c r="E220" s="306" t="s">
        <v>257</v>
      </c>
      <c r="F220" s="307" t="s">
        <v>1214</v>
      </c>
      <c r="G220" s="308" t="s">
        <v>9</v>
      </c>
      <c r="H220" s="309">
        <v>1.3</v>
      </c>
      <c r="I220" s="310">
        <v>361</v>
      </c>
      <c r="J220" s="310">
        <f>ROUND(I220*H220,0)</f>
        <v>469</v>
      </c>
      <c r="K220" s="311"/>
      <c r="L220" s="217"/>
      <c r="M220" s="312" t="s">
        <v>1415</v>
      </c>
      <c r="N220" s="313" t="s">
        <v>1432</v>
      </c>
      <c r="O220" s="314">
        <v>0</v>
      </c>
      <c r="P220" s="314">
        <f>O220*H220</f>
        <v>0</v>
      </c>
      <c r="Q220" s="314">
        <v>0</v>
      </c>
      <c r="R220" s="314">
        <f>Q220*H220</f>
        <v>0</v>
      </c>
      <c r="S220" s="314">
        <v>0</v>
      </c>
      <c r="T220" s="315">
        <f>S220*H220</f>
        <v>0</v>
      </c>
      <c r="AR220" s="296" t="s">
        <v>1469</v>
      </c>
      <c r="AT220" s="296" t="s">
        <v>1492</v>
      </c>
      <c r="AU220" s="296" t="s">
        <v>1407</v>
      </c>
      <c r="AY220" s="207" t="s">
        <v>1466</v>
      </c>
      <c r="BE220" s="297">
        <f>IF(N220="základní",J220,0)</f>
        <v>469</v>
      </c>
      <c r="BF220" s="297">
        <f>IF(N220="snížená",J220,0)</f>
        <v>0</v>
      </c>
      <c r="BG220" s="297">
        <f>IF(N220="zákl. přenesená",J220,0)</f>
        <v>0</v>
      </c>
      <c r="BH220" s="297">
        <f>IF(N220="sníž. přenesená",J220,0)</f>
        <v>0</v>
      </c>
      <c r="BI220" s="297">
        <f>IF(N220="nulová",J220,0)</f>
        <v>0</v>
      </c>
      <c r="BJ220" s="207" t="s">
        <v>1464</v>
      </c>
      <c r="BK220" s="297">
        <f>ROUND(I220*H220,0)</f>
        <v>469</v>
      </c>
      <c r="BL220" s="207" t="s">
        <v>1469</v>
      </c>
      <c r="BM220" s="296" t="s">
        <v>1633</v>
      </c>
    </row>
    <row r="221" spans="2:65" s="316" customFormat="1" x14ac:dyDescent="0.25">
      <c r="B221" s="317"/>
      <c r="D221" s="318" t="s">
        <v>1494</v>
      </c>
      <c r="E221" s="319" t="s">
        <v>1415</v>
      </c>
      <c r="F221" s="320" t="s">
        <v>1634</v>
      </c>
      <c r="H221" s="321">
        <v>1.3</v>
      </c>
      <c r="L221" s="317"/>
      <c r="M221" s="322"/>
      <c r="T221" s="323"/>
      <c r="AT221" s="319" t="s">
        <v>1494</v>
      </c>
      <c r="AU221" s="319" t="s">
        <v>1407</v>
      </c>
      <c r="AV221" s="316" t="s">
        <v>1407</v>
      </c>
      <c r="AW221" s="316" t="s">
        <v>1496</v>
      </c>
      <c r="AX221" s="316" t="s">
        <v>1465</v>
      </c>
      <c r="AY221" s="319" t="s">
        <v>1466</v>
      </c>
    </row>
    <row r="222" spans="2:65" s="324" customFormat="1" x14ac:dyDescent="0.25">
      <c r="B222" s="325"/>
      <c r="D222" s="318" t="s">
        <v>1494</v>
      </c>
      <c r="E222" s="326" t="s">
        <v>1415</v>
      </c>
      <c r="F222" s="327" t="s">
        <v>1498</v>
      </c>
      <c r="H222" s="328">
        <v>1.3</v>
      </c>
      <c r="L222" s="325"/>
      <c r="M222" s="329"/>
      <c r="T222" s="330"/>
      <c r="AT222" s="326" t="s">
        <v>1494</v>
      </c>
      <c r="AU222" s="326" t="s">
        <v>1407</v>
      </c>
      <c r="AV222" s="324" t="s">
        <v>1469</v>
      </c>
      <c r="AW222" s="324" t="s">
        <v>1496</v>
      </c>
      <c r="AX222" s="324" t="s">
        <v>1464</v>
      </c>
      <c r="AY222" s="326" t="s">
        <v>1466</v>
      </c>
    </row>
    <row r="223" spans="2:65" s="216" customFormat="1" ht="16.5" customHeight="1" x14ac:dyDescent="0.25">
      <c r="B223" s="283"/>
      <c r="C223" s="305" t="s">
        <v>1635</v>
      </c>
      <c r="D223" s="305" t="s">
        <v>1492</v>
      </c>
      <c r="E223" s="306" t="s">
        <v>258</v>
      </c>
      <c r="F223" s="307" t="s">
        <v>1250</v>
      </c>
      <c r="G223" s="308" t="s">
        <v>9</v>
      </c>
      <c r="H223" s="309">
        <v>0.39</v>
      </c>
      <c r="I223" s="310">
        <v>23.2</v>
      </c>
      <c r="J223" s="310">
        <f>ROUND(I223*H223,0)</f>
        <v>9</v>
      </c>
      <c r="K223" s="311"/>
      <c r="L223" s="217"/>
      <c r="M223" s="312" t="s">
        <v>1415</v>
      </c>
      <c r="N223" s="313" t="s">
        <v>1432</v>
      </c>
      <c r="O223" s="314">
        <v>0</v>
      </c>
      <c r="P223" s="314">
        <f>O223*H223</f>
        <v>0</v>
      </c>
      <c r="Q223" s="314">
        <v>0</v>
      </c>
      <c r="R223" s="314">
        <f>Q223*H223</f>
        <v>0</v>
      </c>
      <c r="S223" s="314">
        <v>0</v>
      </c>
      <c r="T223" s="315">
        <f>S223*H223</f>
        <v>0</v>
      </c>
      <c r="AR223" s="296" t="s">
        <v>1469</v>
      </c>
      <c r="AT223" s="296" t="s">
        <v>1492</v>
      </c>
      <c r="AU223" s="296" t="s">
        <v>1407</v>
      </c>
      <c r="AY223" s="207" t="s">
        <v>1466</v>
      </c>
      <c r="BE223" s="297">
        <f>IF(N223="základní",J223,0)</f>
        <v>9</v>
      </c>
      <c r="BF223" s="297">
        <f>IF(N223="snížená",J223,0)</f>
        <v>0</v>
      </c>
      <c r="BG223" s="297">
        <f>IF(N223="zákl. přenesená",J223,0)</f>
        <v>0</v>
      </c>
      <c r="BH223" s="297">
        <f>IF(N223="sníž. přenesená",J223,0)</f>
        <v>0</v>
      </c>
      <c r="BI223" s="297">
        <f>IF(N223="nulová",J223,0)</f>
        <v>0</v>
      </c>
      <c r="BJ223" s="207" t="s">
        <v>1464</v>
      </c>
      <c r="BK223" s="297">
        <f>ROUND(I223*H223,0)</f>
        <v>9</v>
      </c>
      <c r="BL223" s="207" t="s">
        <v>1469</v>
      </c>
      <c r="BM223" s="296" t="s">
        <v>1636</v>
      </c>
    </row>
    <row r="224" spans="2:65" s="316" customFormat="1" x14ac:dyDescent="0.25">
      <c r="B224" s="317"/>
      <c r="D224" s="318" t="s">
        <v>1494</v>
      </c>
      <c r="E224" s="319" t="s">
        <v>1415</v>
      </c>
      <c r="F224" s="320" t="s">
        <v>1637</v>
      </c>
      <c r="H224" s="321">
        <v>0.39</v>
      </c>
      <c r="L224" s="317"/>
      <c r="M224" s="322"/>
      <c r="T224" s="323"/>
      <c r="AT224" s="319" t="s">
        <v>1494</v>
      </c>
      <c r="AU224" s="319" t="s">
        <v>1407</v>
      </c>
      <c r="AV224" s="316" t="s">
        <v>1407</v>
      </c>
      <c r="AW224" s="316" t="s">
        <v>1496</v>
      </c>
      <c r="AX224" s="316" t="s">
        <v>1464</v>
      </c>
      <c r="AY224" s="319" t="s">
        <v>1466</v>
      </c>
    </row>
    <row r="225" spans="2:65" s="216" customFormat="1" ht="16.5" customHeight="1" x14ac:dyDescent="0.25">
      <c r="B225" s="283"/>
      <c r="C225" s="305" t="s">
        <v>1638</v>
      </c>
      <c r="D225" s="305" t="s">
        <v>1492</v>
      </c>
      <c r="E225" s="306" t="s">
        <v>260</v>
      </c>
      <c r="F225" s="307" t="s">
        <v>1224</v>
      </c>
      <c r="G225" s="308" t="s">
        <v>9</v>
      </c>
      <c r="H225" s="309">
        <v>1.3</v>
      </c>
      <c r="I225" s="310">
        <v>72.400000000000006</v>
      </c>
      <c r="J225" s="310">
        <f>ROUND(I225*H225,0)</f>
        <v>94</v>
      </c>
      <c r="K225" s="311"/>
      <c r="L225" s="217"/>
      <c r="M225" s="312" t="s">
        <v>1415</v>
      </c>
      <c r="N225" s="313" t="s">
        <v>1432</v>
      </c>
      <c r="O225" s="314">
        <v>0</v>
      </c>
      <c r="P225" s="314">
        <f>O225*H225</f>
        <v>0</v>
      </c>
      <c r="Q225" s="314">
        <v>0</v>
      </c>
      <c r="R225" s="314">
        <f>Q225*H225</f>
        <v>0</v>
      </c>
      <c r="S225" s="314">
        <v>0</v>
      </c>
      <c r="T225" s="315">
        <f>S225*H225</f>
        <v>0</v>
      </c>
      <c r="AR225" s="296" t="s">
        <v>1469</v>
      </c>
      <c r="AT225" s="296" t="s">
        <v>1492</v>
      </c>
      <c r="AU225" s="296" t="s">
        <v>1407</v>
      </c>
      <c r="AY225" s="207" t="s">
        <v>1466</v>
      </c>
      <c r="BE225" s="297">
        <f>IF(N225="základní",J225,0)</f>
        <v>94</v>
      </c>
      <c r="BF225" s="297">
        <f>IF(N225="snížená",J225,0)</f>
        <v>0</v>
      </c>
      <c r="BG225" s="297">
        <f>IF(N225="zákl. přenesená",J225,0)</f>
        <v>0</v>
      </c>
      <c r="BH225" s="297">
        <f>IF(N225="sníž. přenesená",J225,0)</f>
        <v>0</v>
      </c>
      <c r="BI225" s="297">
        <f>IF(N225="nulová",J225,0)</f>
        <v>0</v>
      </c>
      <c r="BJ225" s="207" t="s">
        <v>1464</v>
      </c>
      <c r="BK225" s="297">
        <f>ROUND(I225*H225,0)</f>
        <v>94</v>
      </c>
      <c r="BL225" s="207" t="s">
        <v>1469</v>
      </c>
      <c r="BM225" s="296" t="s">
        <v>1639</v>
      </c>
    </row>
    <row r="226" spans="2:65" s="216" customFormat="1" ht="16.5" customHeight="1" x14ac:dyDescent="0.25">
      <c r="B226" s="283"/>
      <c r="C226" s="305" t="s">
        <v>1640</v>
      </c>
      <c r="D226" s="305" t="s">
        <v>1492</v>
      </c>
      <c r="E226" s="306" t="s">
        <v>262</v>
      </c>
      <c r="F226" s="307" t="s">
        <v>1236</v>
      </c>
      <c r="G226" s="308" t="s">
        <v>9</v>
      </c>
      <c r="H226" s="309">
        <v>11.7</v>
      </c>
      <c r="I226" s="310">
        <v>17.2</v>
      </c>
      <c r="J226" s="310">
        <f>ROUND(I226*H226,0)</f>
        <v>201</v>
      </c>
      <c r="K226" s="311"/>
      <c r="L226" s="217"/>
      <c r="M226" s="312" t="s">
        <v>1415</v>
      </c>
      <c r="N226" s="313" t="s">
        <v>1432</v>
      </c>
      <c r="O226" s="314">
        <v>0</v>
      </c>
      <c r="P226" s="314">
        <f>O226*H226</f>
        <v>0</v>
      </c>
      <c r="Q226" s="314">
        <v>0</v>
      </c>
      <c r="R226" s="314">
        <f>Q226*H226</f>
        <v>0</v>
      </c>
      <c r="S226" s="314">
        <v>0</v>
      </c>
      <c r="T226" s="315">
        <f>S226*H226</f>
        <v>0</v>
      </c>
      <c r="AR226" s="296" t="s">
        <v>1469</v>
      </c>
      <c r="AT226" s="296" t="s">
        <v>1492</v>
      </c>
      <c r="AU226" s="296" t="s">
        <v>1407</v>
      </c>
      <c r="AY226" s="207" t="s">
        <v>1466</v>
      </c>
      <c r="BE226" s="297">
        <f>IF(N226="základní",J226,0)</f>
        <v>201</v>
      </c>
      <c r="BF226" s="297">
        <f>IF(N226="snížená",J226,0)</f>
        <v>0</v>
      </c>
      <c r="BG226" s="297">
        <f>IF(N226="zákl. přenesená",J226,0)</f>
        <v>0</v>
      </c>
      <c r="BH226" s="297">
        <f>IF(N226="sníž. přenesená",J226,0)</f>
        <v>0</v>
      </c>
      <c r="BI226" s="297">
        <f>IF(N226="nulová",J226,0)</f>
        <v>0</v>
      </c>
      <c r="BJ226" s="207" t="s">
        <v>1464</v>
      </c>
      <c r="BK226" s="297">
        <f>ROUND(I226*H226,0)</f>
        <v>201</v>
      </c>
      <c r="BL226" s="207" t="s">
        <v>1469</v>
      </c>
      <c r="BM226" s="296" t="s">
        <v>1641</v>
      </c>
    </row>
    <row r="227" spans="2:65" s="316" customFormat="1" x14ac:dyDescent="0.25">
      <c r="B227" s="317"/>
      <c r="D227" s="318" t="s">
        <v>1494</v>
      </c>
      <c r="E227" s="319" t="s">
        <v>1415</v>
      </c>
      <c r="F227" s="320" t="s">
        <v>1642</v>
      </c>
      <c r="H227" s="321">
        <v>11.7</v>
      </c>
      <c r="L227" s="317"/>
      <c r="M227" s="322"/>
      <c r="T227" s="323"/>
      <c r="AT227" s="319" t="s">
        <v>1494</v>
      </c>
      <c r="AU227" s="319" t="s">
        <v>1407</v>
      </c>
      <c r="AV227" s="316" t="s">
        <v>1407</v>
      </c>
      <c r="AW227" s="316" t="s">
        <v>1496</v>
      </c>
      <c r="AX227" s="316" t="s">
        <v>1464</v>
      </c>
      <c r="AY227" s="319" t="s">
        <v>1466</v>
      </c>
    </row>
    <row r="228" spans="2:65" s="216" customFormat="1" ht="16.5" customHeight="1" x14ac:dyDescent="0.25">
      <c r="B228" s="283"/>
      <c r="C228" s="305" t="s">
        <v>1643</v>
      </c>
      <c r="D228" s="305" t="s">
        <v>1492</v>
      </c>
      <c r="E228" s="306" t="s">
        <v>264</v>
      </c>
      <c r="F228" s="307" t="s">
        <v>1231</v>
      </c>
      <c r="G228" s="308" t="s">
        <v>9</v>
      </c>
      <c r="H228" s="309">
        <v>1.3</v>
      </c>
      <c r="I228" s="310">
        <v>54.3</v>
      </c>
      <c r="J228" s="310">
        <f>ROUND(I228*H228,0)</f>
        <v>71</v>
      </c>
      <c r="K228" s="311"/>
      <c r="L228" s="217"/>
      <c r="M228" s="312" t="s">
        <v>1415</v>
      </c>
      <c r="N228" s="313" t="s">
        <v>1432</v>
      </c>
      <c r="O228" s="314">
        <v>0</v>
      </c>
      <c r="P228" s="314">
        <f>O228*H228</f>
        <v>0</v>
      </c>
      <c r="Q228" s="314">
        <v>0</v>
      </c>
      <c r="R228" s="314">
        <f>Q228*H228</f>
        <v>0</v>
      </c>
      <c r="S228" s="314">
        <v>0</v>
      </c>
      <c r="T228" s="315">
        <f>S228*H228</f>
        <v>0</v>
      </c>
      <c r="AR228" s="296" t="s">
        <v>1469</v>
      </c>
      <c r="AT228" s="296" t="s">
        <v>1492</v>
      </c>
      <c r="AU228" s="296" t="s">
        <v>1407</v>
      </c>
      <c r="AY228" s="207" t="s">
        <v>1466</v>
      </c>
      <c r="BE228" s="297">
        <f>IF(N228="základní",J228,0)</f>
        <v>71</v>
      </c>
      <c r="BF228" s="297">
        <f>IF(N228="snížená",J228,0)</f>
        <v>0</v>
      </c>
      <c r="BG228" s="297">
        <f>IF(N228="zákl. přenesená",J228,0)</f>
        <v>0</v>
      </c>
      <c r="BH228" s="297">
        <f>IF(N228="sníž. přenesená",J228,0)</f>
        <v>0</v>
      </c>
      <c r="BI228" s="297">
        <f>IF(N228="nulová",J228,0)</f>
        <v>0</v>
      </c>
      <c r="BJ228" s="207" t="s">
        <v>1464</v>
      </c>
      <c r="BK228" s="297">
        <f>ROUND(I228*H228,0)</f>
        <v>71</v>
      </c>
      <c r="BL228" s="207" t="s">
        <v>1469</v>
      </c>
      <c r="BM228" s="296" t="s">
        <v>1644</v>
      </c>
    </row>
    <row r="229" spans="2:65" s="216" customFormat="1" ht="16.5" customHeight="1" x14ac:dyDescent="0.25">
      <c r="B229" s="283"/>
      <c r="C229" s="305" t="s">
        <v>1645</v>
      </c>
      <c r="D229" s="305" t="s">
        <v>1492</v>
      </c>
      <c r="E229" s="306" t="s">
        <v>145</v>
      </c>
      <c r="F229" s="307" t="s">
        <v>945</v>
      </c>
      <c r="G229" s="308" t="s">
        <v>14</v>
      </c>
      <c r="H229" s="309">
        <v>1.3</v>
      </c>
      <c r="I229" s="310">
        <v>14.9</v>
      </c>
      <c r="J229" s="310">
        <f>ROUND(I229*H229,0)</f>
        <v>19</v>
      </c>
      <c r="K229" s="311"/>
      <c r="L229" s="217"/>
      <c r="M229" s="312" t="s">
        <v>1415</v>
      </c>
      <c r="N229" s="313" t="s">
        <v>1432</v>
      </c>
      <c r="O229" s="314">
        <v>0</v>
      </c>
      <c r="P229" s="314">
        <f>O229*H229</f>
        <v>0</v>
      </c>
      <c r="Q229" s="314">
        <v>0</v>
      </c>
      <c r="R229" s="314">
        <f>Q229*H229</f>
        <v>0</v>
      </c>
      <c r="S229" s="314">
        <v>0</v>
      </c>
      <c r="T229" s="315">
        <f>S229*H229</f>
        <v>0</v>
      </c>
      <c r="AR229" s="296" t="s">
        <v>1469</v>
      </c>
      <c r="AT229" s="296" t="s">
        <v>1492</v>
      </c>
      <c r="AU229" s="296" t="s">
        <v>1407</v>
      </c>
      <c r="AY229" s="207" t="s">
        <v>1466</v>
      </c>
      <c r="BE229" s="297">
        <f>IF(N229="základní",J229,0)</f>
        <v>19</v>
      </c>
      <c r="BF229" s="297">
        <f>IF(N229="snížená",J229,0)</f>
        <v>0</v>
      </c>
      <c r="BG229" s="297">
        <f>IF(N229="zákl. přenesená",J229,0)</f>
        <v>0</v>
      </c>
      <c r="BH229" s="297">
        <f>IF(N229="sníž. přenesená",J229,0)</f>
        <v>0</v>
      </c>
      <c r="BI229" s="297">
        <f>IF(N229="nulová",J229,0)</f>
        <v>0</v>
      </c>
      <c r="BJ229" s="207" t="s">
        <v>1464</v>
      </c>
      <c r="BK229" s="297">
        <f>ROUND(I229*H229,0)</f>
        <v>19</v>
      </c>
      <c r="BL229" s="207" t="s">
        <v>1469</v>
      </c>
      <c r="BM229" s="296" t="s">
        <v>1646</v>
      </c>
    </row>
    <row r="230" spans="2:65" s="216" customFormat="1" ht="16.5" customHeight="1" x14ac:dyDescent="0.25">
      <c r="B230" s="283"/>
      <c r="C230" s="305" t="s">
        <v>1647</v>
      </c>
      <c r="D230" s="305" t="s">
        <v>1492</v>
      </c>
      <c r="E230" s="306" t="s">
        <v>283</v>
      </c>
      <c r="F230" s="307" t="s">
        <v>542</v>
      </c>
      <c r="G230" s="308" t="s">
        <v>9</v>
      </c>
      <c r="H230" s="309">
        <v>1.3</v>
      </c>
      <c r="I230" s="310">
        <v>410</v>
      </c>
      <c r="J230" s="310">
        <f>ROUND(I230*H230,0)</f>
        <v>533</v>
      </c>
      <c r="K230" s="311"/>
      <c r="L230" s="217"/>
      <c r="M230" s="312" t="s">
        <v>1415</v>
      </c>
      <c r="N230" s="313" t="s">
        <v>1432</v>
      </c>
      <c r="O230" s="314">
        <v>0</v>
      </c>
      <c r="P230" s="314">
        <f>O230*H230</f>
        <v>0</v>
      </c>
      <c r="Q230" s="314">
        <v>0</v>
      </c>
      <c r="R230" s="314">
        <f>Q230*H230</f>
        <v>0</v>
      </c>
      <c r="S230" s="314">
        <v>0</v>
      </c>
      <c r="T230" s="315">
        <f>S230*H230</f>
        <v>0</v>
      </c>
      <c r="AR230" s="296" t="s">
        <v>1469</v>
      </c>
      <c r="AT230" s="296" t="s">
        <v>1492</v>
      </c>
      <c r="AU230" s="296" t="s">
        <v>1407</v>
      </c>
      <c r="AY230" s="207" t="s">
        <v>1466</v>
      </c>
      <c r="BE230" s="297">
        <f>IF(N230="základní",J230,0)</f>
        <v>533</v>
      </c>
      <c r="BF230" s="297">
        <f>IF(N230="snížená",J230,0)</f>
        <v>0</v>
      </c>
      <c r="BG230" s="297">
        <f>IF(N230="zákl. přenesená",J230,0)</f>
        <v>0</v>
      </c>
      <c r="BH230" s="297">
        <f>IF(N230="sníž. přenesená",J230,0)</f>
        <v>0</v>
      </c>
      <c r="BI230" s="297">
        <f>IF(N230="nulová",J230,0)</f>
        <v>0</v>
      </c>
      <c r="BJ230" s="207" t="s">
        <v>1464</v>
      </c>
      <c r="BK230" s="297">
        <f>ROUND(I230*H230,0)</f>
        <v>533</v>
      </c>
      <c r="BL230" s="207" t="s">
        <v>1469</v>
      </c>
      <c r="BM230" s="296" t="s">
        <v>1648</v>
      </c>
    </row>
    <row r="231" spans="2:65" s="216" customFormat="1" ht="16.5" customHeight="1" x14ac:dyDescent="0.25">
      <c r="B231" s="283"/>
      <c r="C231" s="305" t="s">
        <v>1649</v>
      </c>
      <c r="D231" s="305" t="s">
        <v>1492</v>
      </c>
      <c r="E231" s="306" t="s">
        <v>268</v>
      </c>
      <c r="F231" s="307" t="s">
        <v>612</v>
      </c>
      <c r="G231" s="308" t="s">
        <v>9</v>
      </c>
      <c r="H231" s="309">
        <v>1.3</v>
      </c>
      <c r="I231" s="310">
        <v>181</v>
      </c>
      <c r="J231" s="310">
        <f>ROUND(I231*H231,0)</f>
        <v>235</v>
      </c>
      <c r="K231" s="311"/>
      <c r="L231" s="217"/>
      <c r="M231" s="312" t="s">
        <v>1415</v>
      </c>
      <c r="N231" s="313" t="s">
        <v>1432</v>
      </c>
      <c r="O231" s="314">
        <v>0</v>
      </c>
      <c r="P231" s="314">
        <f>O231*H231</f>
        <v>0</v>
      </c>
      <c r="Q231" s="314">
        <v>0</v>
      </c>
      <c r="R231" s="314">
        <f>Q231*H231</f>
        <v>0</v>
      </c>
      <c r="S231" s="314">
        <v>0</v>
      </c>
      <c r="T231" s="315">
        <f>S231*H231</f>
        <v>0</v>
      </c>
      <c r="AR231" s="296" t="s">
        <v>1469</v>
      </c>
      <c r="AT231" s="296" t="s">
        <v>1492</v>
      </c>
      <c r="AU231" s="296" t="s">
        <v>1407</v>
      </c>
      <c r="AY231" s="207" t="s">
        <v>1466</v>
      </c>
      <c r="BE231" s="297">
        <f>IF(N231="základní",J231,0)</f>
        <v>235</v>
      </c>
      <c r="BF231" s="297">
        <f>IF(N231="snížená",J231,0)</f>
        <v>0</v>
      </c>
      <c r="BG231" s="297">
        <f>IF(N231="zákl. přenesená",J231,0)</f>
        <v>0</v>
      </c>
      <c r="BH231" s="297">
        <f>IF(N231="sníž. přenesená",J231,0)</f>
        <v>0</v>
      </c>
      <c r="BI231" s="297">
        <f>IF(N231="nulová",J231,0)</f>
        <v>0</v>
      </c>
      <c r="BJ231" s="207" t="s">
        <v>1464</v>
      </c>
      <c r="BK231" s="297">
        <f>ROUND(I231*H231,0)</f>
        <v>235</v>
      </c>
      <c r="BL231" s="207" t="s">
        <v>1469</v>
      </c>
      <c r="BM231" s="296" t="s">
        <v>1650</v>
      </c>
    </row>
    <row r="232" spans="2:65" s="216" customFormat="1" ht="16.5" customHeight="1" x14ac:dyDescent="0.25">
      <c r="B232" s="283"/>
      <c r="C232" s="284" t="s">
        <v>1651</v>
      </c>
      <c r="D232" s="284" t="s">
        <v>1</v>
      </c>
      <c r="E232" s="285" t="s">
        <v>210</v>
      </c>
      <c r="F232" s="286" t="s">
        <v>935</v>
      </c>
      <c r="G232" s="287" t="s">
        <v>6</v>
      </c>
      <c r="H232" s="288">
        <v>2.34</v>
      </c>
      <c r="I232" s="289">
        <v>276</v>
      </c>
      <c r="J232" s="289">
        <f>ROUND(I232*H232,0)</f>
        <v>646</v>
      </c>
      <c r="K232" s="290"/>
      <c r="L232" s="291"/>
      <c r="M232" s="331" t="s">
        <v>1415</v>
      </c>
      <c r="N232" s="332" t="s">
        <v>1432</v>
      </c>
      <c r="O232" s="314">
        <v>0</v>
      </c>
      <c r="P232" s="314">
        <f>O232*H232</f>
        <v>0</v>
      </c>
      <c r="Q232" s="314">
        <v>0</v>
      </c>
      <c r="R232" s="314">
        <f>Q232*H232</f>
        <v>0</v>
      </c>
      <c r="S232" s="314">
        <v>0</v>
      </c>
      <c r="T232" s="315">
        <f>S232*H232</f>
        <v>0</v>
      </c>
      <c r="AR232" s="296" t="s">
        <v>1468</v>
      </c>
      <c r="AT232" s="296" t="s">
        <v>1</v>
      </c>
      <c r="AU232" s="296" t="s">
        <v>1407</v>
      </c>
      <c r="AY232" s="207" t="s">
        <v>1466</v>
      </c>
      <c r="BE232" s="297">
        <f>IF(N232="základní",J232,0)</f>
        <v>646</v>
      </c>
      <c r="BF232" s="297">
        <f>IF(N232="snížená",J232,0)</f>
        <v>0</v>
      </c>
      <c r="BG232" s="297">
        <f>IF(N232="zákl. přenesená",J232,0)</f>
        <v>0</v>
      </c>
      <c r="BH232" s="297">
        <f>IF(N232="sníž. přenesená",J232,0)</f>
        <v>0</v>
      </c>
      <c r="BI232" s="297">
        <f>IF(N232="nulová",J232,0)</f>
        <v>0</v>
      </c>
      <c r="BJ232" s="207" t="s">
        <v>1464</v>
      </c>
      <c r="BK232" s="297">
        <f>ROUND(I232*H232,0)</f>
        <v>646</v>
      </c>
      <c r="BL232" s="207" t="s">
        <v>1469</v>
      </c>
      <c r="BM232" s="296" t="s">
        <v>1652</v>
      </c>
    </row>
    <row r="233" spans="2:65" s="316" customFormat="1" x14ac:dyDescent="0.25">
      <c r="B233" s="317"/>
      <c r="D233" s="318" t="s">
        <v>1494</v>
      </c>
      <c r="E233" s="319" t="s">
        <v>1415</v>
      </c>
      <c r="F233" s="320" t="s">
        <v>1653</v>
      </c>
      <c r="H233" s="321">
        <v>2.34</v>
      </c>
      <c r="L233" s="317"/>
      <c r="M233" s="322"/>
      <c r="T233" s="323"/>
      <c r="AT233" s="319" t="s">
        <v>1494</v>
      </c>
      <c r="AU233" s="319" t="s">
        <v>1407</v>
      </c>
      <c r="AV233" s="316" t="s">
        <v>1407</v>
      </c>
      <c r="AW233" s="316" t="s">
        <v>1496</v>
      </c>
      <c r="AX233" s="316" t="s">
        <v>1464</v>
      </c>
      <c r="AY233" s="319" t="s">
        <v>1466</v>
      </c>
    </row>
    <row r="234" spans="2:65" s="273" customFormat="1" ht="22.9" customHeight="1" x14ac:dyDescent="0.25">
      <c r="B234" s="274"/>
      <c r="D234" s="275" t="s">
        <v>1461</v>
      </c>
      <c r="E234" s="303" t="s">
        <v>1654</v>
      </c>
      <c r="F234" s="303" t="s">
        <v>1275</v>
      </c>
      <c r="J234" s="304">
        <f>BK234</f>
        <v>4465</v>
      </c>
      <c r="L234" s="274"/>
      <c r="M234" s="278"/>
      <c r="P234" s="279">
        <f>SUM(P235:P238)</f>
        <v>6.1470000000000002</v>
      </c>
      <c r="R234" s="279">
        <f>SUM(R235:R238)</f>
        <v>5.8499999999999993E-3</v>
      </c>
      <c r="T234" s="280">
        <f>SUM(T235:T238)</f>
        <v>0</v>
      </c>
      <c r="AR234" s="275" t="s">
        <v>1464</v>
      </c>
      <c r="AT234" s="281" t="s">
        <v>1461</v>
      </c>
      <c r="AU234" s="281" t="s">
        <v>1464</v>
      </c>
      <c r="AY234" s="275" t="s">
        <v>1466</v>
      </c>
      <c r="BK234" s="282">
        <f>SUM(BK235:BK238)</f>
        <v>4465</v>
      </c>
    </row>
    <row r="235" spans="2:65" s="216" customFormat="1" ht="16.5" customHeight="1" x14ac:dyDescent="0.25">
      <c r="B235" s="283"/>
      <c r="C235" s="305" t="s">
        <v>1655</v>
      </c>
      <c r="D235" s="305" t="s">
        <v>1492</v>
      </c>
      <c r="E235" s="306" t="s">
        <v>299</v>
      </c>
      <c r="F235" s="307" t="s">
        <v>1178</v>
      </c>
      <c r="G235" s="308" t="s">
        <v>1</v>
      </c>
      <c r="H235" s="309">
        <v>6.5</v>
      </c>
      <c r="I235" s="310">
        <v>112</v>
      </c>
      <c r="J235" s="310">
        <f>ROUND(I235*H235,0)</f>
        <v>728</v>
      </c>
      <c r="K235" s="311"/>
      <c r="L235" s="217"/>
      <c r="M235" s="312" t="s">
        <v>1415</v>
      </c>
      <c r="N235" s="313" t="s">
        <v>1432</v>
      </c>
      <c r="O235" s="314">
        <v>0</v>
      </c>
      <c r="P235" s="314">
        <f>O235*H235</f>
        <v>0</v>
      </c>
      <c r="Q235" s="314">
        <v>0</v>
      </c>
      <c r="R235" s="314">
        <f>Q235*H235</f>
        <v>0</v>
      </c>
      <c r="S235" s="314">
        <v>0</v>
      </c>
      <c r="T235" s="315">
        <f>S235*H235</f>
        <v>0</v>
      </c>
      <c r="AR235" s="296" t="s">
        <v>1469</v>
      </c>
      <c r="AT235" s="296" t="s">
        <v>1492</v>
      </c>
      <c r="AU235" s="296" t="s">
        <v>1407</v>
      </c>
      <c r="AY235" s="207" t="s">
        <v>1466</v>
      </c>
      <c r="BE235" s="297">
        <f>IF(N235="základní",J235,0)</f>
        <v>728</v>
      </c>
      <c r="BF235" s="297">
        <f>IF(N235="snížená",J235,0)</f>
        <v>0</v>
      </c>
      <c r="BG235" s="297">
        <f>IF(N235="zákl. přenesená",J235,0)</f>
        <v>0</v>
      </c>
      <c r="BH235" s="297">
        <f>IF(N235="sníž. přenesená",J235,0)</f>
        <v>0</v>
      </c>
      <c r="BI235" s="297">
        <f>IF(N235="nulová",J235,0)</f>
        <v>0</v>
      </c>
      <c r="BJ235" s="207" t="s">
        <v>1464</v>
      </c>
      <c r="BK235" s="297">
        <f>ROUND(I235*H235,0)</f>
        <v>728</v>
      </c>
      <c r="BL235" s="207" t="s">
        <v>1469</v>
      </c>
      <c r="BM235" s="296" t="s">
        <v>1656</v>
      </c>
    </row>
    <row r="236" spans="2:65" s="216" customFormat="1" ht="16.5" customHeight="1" x14ac:dyDescent="0.25">
      <c r="B236" s="283"/>
      <c r="C236" s="284" t="s">
        <v>1657</v>
      </c>
      <c r="D236" s="284" t="s">
        <v>1</v>
      </c>
      <c r="E236" s="285" t="s">
        <v>207</v>
      </c>
      <c r="F236" s="286" t="s">
        <v>1188</v>
      </c>
      <c r="G236" s="287" t="s">
        <v>16</v>
      </c>
      <c r="H236" s="288">
        <v>7</v>
      </c>
      <c r="I236" s="289">
        <v>188</v>
      </c>
      <c r="J236" s="289">
        <f>ROUND(I236*H236,0)</f>
        <v>1316</v>
      </c>
      <c r="K236" s="290"/>
      <c r="L236" s="291"/>
      <c r="M236" s="331" t="s">
        <v>1415</v>
      </c>
      <c r="N236" s="332" t="s">
        <v>1432</v>
      </c>
      <c r="O236" s="314">
        <v>0</v>
      </c>
      <c r="P236" s="314">
        <f>O236*H236</f>
        <v>0</v>
      </c>
      <c r="Q236" s="314">
        <v>0</v>
      </c>
      <c r="R236" s="314">
        <f>Q236*H236</f>
        <v>0</v>
      </c>
      <c r="S236" s="314">
        <v>0</v>
      </c>
      <c r="T236" s="315">
        <f>S236*H236</f>
        <v>0</v>
      </c>
      <c r="AR236" s="296" t="s">
        <v>1468</v>
      </c>
      <c r="AT236" s="296" t="s">
        <v>1</v>
      </c>
      <c r="AU236" s="296" t="s">
        <v>1407</v>
      </c>
      <c r="AY236" s="207" t="s">
        <v>1466</v>
      </c>
      <c r="BE236" s="297">
        <f>IF(N236="základní",J236,0)</f>
        <v>1316</v>
      </c>
      <c r="BF236" s="297">
        <f>IF(N236="snížená",J236,0)</f>
        <v>0</v>
      </c>
      <c r="BG236" s="297">
        <f>IF(N236="zákl. přenesená",J236,0)</f>
        <v>0</v>
      </c>
      <c r="BH236" s="297">
        <f>IF(N236="sníž. přenesená",J236,0)</f>
        <v>0</v>
      </c>
      <c r="BI236" s="297">
        <f>IF(N236="nulová",J236,0)</f>
        <v>0</v>
      </c>
      <c r="BJ236" s="207" t="s">
        <v>1464</v>
      </c>
      <c r="BK236" s="297">
        <f>ROUND(I236*H236,0)</f>
        <v>1316</v>
      </c>
      <c r="BL236" s="207" t="s">
        <v>1469</v>
      </c>
      <c r="BM236" s="296" t="s">
        <v>1658</v>
      </c>
    </row>
    <row r="237" spans="2:65" s="216" customFormat="1" ht="16.5" customHeight="1" x14ac:dyDescent="0.25">
      <c r="B237" s="283"/>
      <c r="C237" s="305" t="s">
        <v>1659</v>
      </c>
      <c r="D237" s="305" t="s">
        <v>1492</v>
      </c>
      <c r="E237" s="306" t="s">
        <v>1660</v>
      </c>
      <c r="F237" s="307" t="s">
        <v>1661</v>
      </c>
      <c r="G237" s="308" t="s">
        <v>21</v>
      </c>
      <c r="H237" s="309">
        <v>9</v>
      </c>
      <c r="I237" s="310">
        <v>176</v>
      </c>
      <c r="J237" s="310">
        <f>ROUND(I237*H237,0)</f>
        <v>1584</v>
      </c>
      <c r="K237" s="311"/>
      <c r="L237" s="217"/>
      <c r="M237" s="312" t="s">
        <v>1415</v>
      </c>
      <c r="N237" s="313" t="s">
        <v>1432</v>
      </c>
      <c r="O237" s="314">
        <v>0.68300000000000005</v>
      </c>
      <c r="P237" s="314">
        <f>O237*H237</f>
        <v>6.1470000000000002</v>
      </c>
      <c r="Q237" s="314">
        <v>0</v>
      </c>
      <c r="R237" s="314">
        <f>Q237*H237</f>
        <v>0</v>
      </c>
      <c r="S237" s="314">
        <v>0</v>
      </c>
      <c r="T237" s="315">
        <f>S237*H237</f>
        <v>0</v>
      </c>
      <c r="AR237" s="296" t="s">
        <v>1469</v>
      </c>
      <c r="AT237" s="296" t="s">
        <v>1492</v>
      </c>
      <c r="AU237" s="296" t="s">
        <v>1407</v>
      </c>
      <c r="AY237" s="207" t="s">
        <v>1466</v>
      </c>
      <c r="BE237" s="297">
        <f>IF(N237="základní",J237,0)</f>
        <v>1584</v>
      </c>
      <c r="BF237" s="297">
        <f>IF(N237="snížená",J237,0)</f>
        <v>0</v>
      </c>
      <c r="BG237" s="297">
        <f>IF(N237="zákl. přenesená",J237,0)</f>
        <v>0</v>
      </c>
      <c r="BH237" s="297">
        <f>IF(N237="sníž. přenesená",J237,0)</f>
        <v>0</v>
      </c>
      <c r="BI237" s="297">
        <f>IF(N237="nulová",J237,0)</f>
        <v>0</v>
      </c>
      <c r="BJ237" s="207" t="s">
        <v>1464</v>
      </c>
      <c r="BK237" s="297">
        <f>ROUND(I237*H237,0)</f>
        <v>1584</v>
      </c>
      <c r="BL237" s="207" t="s">
        <v>1469</v>
      </c>
      <c r="BM237" s="296" t="s">
        <v>1662</v>
      </c>
    </row>
    <row r="238" spans="2:65" s="216" customFormat="1" ht="16.5" customHeight="1" x14ac:dyDescent="0.25">
      <c r="B238" s="283"/>
      <c r="C238" s="284" t="s">
        <v>1663</v>
      </c>
      <c r="D238" s="284" t="s">
        <v>1</v>
      </c>
      <c r="E238" s="285" t="s">
        <v>1664</v>
      </c>
      <c r="F238" s="286" t="s">
        <v>1665</v>
      </c>
      <c r="G238" s="287" t="s">
        <v>21</v>
      </c>
      <c r="H238" s="288">
        <v>9</v>
      </c>
      <c r="I238" s="289">
        <v>93</v>
      </c>
      <c r="J238" s="289">
        <f>ROUND(I238*H238,0)</f>
        <v>837</v>
      </c>
      <c r="K238" s="290"/>
      <c r="L238" s="291"/>
      <c r="M238" s="331" t="s">
        <v>1415</v>
      </c>
      <c r="N238" s="332" t="s">
        <v>1432</v>
      </c>
      <c r="O238" s="314">
        <v>0</v>
      </c>
      <c r="P238" s="314">
        <f>O238*H238</f>
        <v>0</v>
      </c>
      <c r="Q238" s="314">
        <v>6.4999999999999997E-4</v>
      </c>
      <c r="R238" s="314">
        <f>Q238*H238</f>
        <v>5.8499999999999993E-3</v>
      </c>
      <c r="S238" s="314">
        <v>0</v>
      </c>
      <c r="T238" s="315">
        <f>S238*H238</f>
        <v>0</v>
      </c>
      <c r="AR238" s="296" t="s">
        <v>1468</v>
      </c>
      <c r="AT238" s="296" t="s">
        <v>1</v>
      </c>
      <c r="AU238" s="296" t="s">
        <v>1407</v>
      </c>
      <c r="AY238" s="207" t="s">
        <v>1466</v>
      </c>
      <c r="BE238" s="297">
        <f>IF(N238="základní",J238,0)</f>
        <v>837</v>
      </c>
      <c r="BF238" s="297">
        <f>IF(N238="snížená",J238,0)</f>
        <v>0</v>
      </c>
      <c r="BG238" s="297">
        <f>IF(N238="zákl. přenesená",J238,0)</f>
        <v>0</v>
      </c>
      <c r="BH238" s="297">
        <f>IF(N238="sníž. přenesená",J238,0)</f>
        <v>0</v>
      </c>
      <c r="BI238" s="297">
        <f>IF(N238="nulová",J238,0)</f>
        <v>0</v>
      </c>
      <c r="BJ238" s="207" t="s">
        <v>1464</v>
      </c>
      <c r="BK238" s="297">
        <f>ROUND(I238*H238,0)</f>
        <v>837</v>
      </c>
      <c r="BL238" s="207" t="s">
        <v>1469</v>
      </c>
      <c r="BM238" s="296" t="s">
        <v>1666</v>
      </c>
    </row>
    <row r="239" spans="2:65" s="273" customFormat="1" ht="22.9" customHeight="1" x14ac:dyDescent="0.25">
      <c r="B239" s="274"/>
      <c r="D239" s="275" t="s">
        <v>1461</v>
      </c>
      <c r="E239" s="303" t="s">
        <v>1667</v>
      </c>
      <c r="F239" s="303" t="s">
        <v>403</v>
      </c>
      <c r="J239" s="304">
        <f>BK239</f>
        <v>57060</v>
      </c>
      <c r="L239" s="274"/>
      <c r="M239" s="278"/>
      <c r="P239" s="279">
        <f>SUM(P240:P241)</f>
        <v>0</v>
      </c>
      <c r="R239" s="279">
        <f>SUM(R240:R241)</f>
        <v>0</v>
      </c>
      <c r="T239" s="280">
        <f>SUM(T240:T241)</f>
        <v>0</v>
      </c>
      <c r="AR239" s="275" t="s">
        <v>1464</v>
      </c>
      <c r="AT239" s="281" t="s">
        <v>1461</v>
      </c>
      <c r="AU239" s="281" t="s">
        <v>1464</v>
      </c>
      <c r="AY239" s="275" t="s">
        <v>1466</v>
      </c>
      <c r="BK239" s="282">
        <f>SUM(BK240:BK241)</f>
        <v>57060</v>
      </c>
    </row>
    <row r="240" spans="2:65" s="216" customFormat="1" ht="24" customHeight="1" x14ac:dyDescent="0.25">
      <c r="B240" s="283"/>
      <c r="C240" s="305" t="s">
        <v>1668</v>
      </c>
      <c r="D240" s="305" t="s">
        <v>1492</v>
      </c>
      <c r="E240" s="306" t="s">
        <v>1669</v>
      </c>
      <c r="F240" s="307" t="s">
        <v>1670</v>
      </c>
      <c r="G240" s="308" t="s">
        <v>21</v>
      </c>
      <c r="H240" s="309">
        <v>6</v>
      </c>
      <c r="I240" s="310">
        <v>8960</v>
      </c>
      <c r="J240" s="310">
        <f>ROUND(I240*H240,0)</f>
        <v>53760</v>
      </c>
      <c r="K240" s="311"/>
      <c r="L240" s="217"/>
      <c r="M240" s="312" t="s">
        <v>1415</v>
      </c>
      <c r="N240" s="313" t="s">
        <v>1432</v>
      </c>
      <c r="O240" s="314">
        <v>0</v>
      </c>
      <c r="P240" s="314">
        <f>O240*H240</f>
        <v>0</v>
      </c>
      <c r="Q240" s="314">
        <v>0</v>
      </c>
      <c r="R240" s="314">
        <f>Q240*H240</f>
        <v>0</v>
      </c>
      <c r="S240" s="314">
        <v>0</v>
      </c>
      <c r="T240" s="315">
        <f>S240*H240</f>
        <v>0</v>
      </c>
      <c r="AR240" s="296" t="s">
        <v>1469</v>
      </c>
      <c r="AT240" s="296" t="s">
        <v>1492</v>
      </c>
      <c r="AU240" s="296" t="s">
        <v>1407</v>
      </c>
      <c r="AY240" s="207" t="s">
        <v>1466</v>
      </c>
      <c r="BE240" s="297">
        <f>IF(N240="základní",J240,0)</f>
        <v>53760</v>
      </c>
      <c r="BF240" s="297">
        <f>IF(N240="snížená",J240,0)</f>
        <v>0</v>
      </c>
      <c r="BG240" s="297">
        <f>IF(N240="zákl. přenesená",J240,0)</f>
        <v>0</v>
      </c>
      <c r="BH240" s="297">
        <f>IF(N240="sníž. přenesená",J240,0)</f>
        <v>0</v>
      </c>
      <c r="BI240" s="297">
        <f>IF(N240="nulová",J240,0)</f>
        <v>0</v>
      </c>
      <c r="BJ240" s="207" t="s">
        <v>1464</v>
      </c>
      <c r="BK240" s="297">
        <f>ROUND(I240*H240,0)</f>
        <v>53760</v>
      </c>
      <c r="BL240" s="207" t="s">
        <v>1469</v>
      </c>
      <c r="BM240" s="296" t="s">
        <v>1671</v>
      </c>
    </row>
    <row r="241" spans="2:65" s="216" customFormat="1" ht="16.5" customHeight="1" x14ac:dyDescent="0.25">
      <c r="B241" s="283"/>
      <c r="C241" s="305" t="s">
        <v>1672</v>
      </c>
      <c r="D241" s="305" t="s">
        <v>1492</v>
      </c>
      <c r="E241" s="306" t="s">
        <v>1673</v>
      </c>
      <c r="F241" s="307" t="s">
        <v>1674</v>
      </c>
      <c r="G241" s="308" t="s">
        <v>20</v>
      </c>
      <c r="H241" s="309">
        <v>2</v>
      </c>
      <c r="I241" s="310">
        <v>1650</v>
      </c>
      <c r="J241" s="310">
        <f>ROUND(I241*H241,0)</f>
        <v>3300</v>
      </c>
      <c r="K241" s="311"/>
      <c r="L241" s="217"/>
      <c r="M241" s="312" t="s">
        <v>1415</v>
      </c>
      <c r="N241" s="313" t="s">
        <v>1432</v>
      </c>
      <c r="O241" s="314">
        <v>0</v>
      </c>
      <c r="P241" s="314">
        <f>O241*H241</f>
        <v>0</v>
      </c>
      <c r="Q241" s="314">
        <v>0</v>
      </c>
      <c r="R241" s="314">
        <f>Q241*H241</f>
        <v>0</v>
      </c>
      <c r="S241" s="314">
        <v>0</v>
      </c>
      <c r="T241" s="315">
        <f>S241*H241</f>
        <v>0</v>
      </c>
      <c r="AR241" s="296" t="s">
        <v>1469</v>
      </c>
      <c r="AT241" s="296" t="s">
        <v>1492</v>
      </c>
      <c r="AU241" s="296" t="s">
        <v>1407</v>
      </c>
      <c r="AY241" s="207" t="s">
        <v>1466</v>
      </c>
      <c r="BE241" s="297">
        <f>IF(N241="základní",J241,0)</f>
        <v>3300</v>
      </c>
      <c r="BF241" s="297">
        <f>IF(N241="snížená",J241,0)</f>
        <v>0</v>
      </c>
      <c r="BG241" s="297">
        <f>IF(N241="zákl. přenesená",J241,0)</f>
        <v>0</v>
      </c>
      <c r="BH241" s="297">
        <f>IF(N241="sníž. přenesená",J241,0)</f>
        <v>0</v>
      </c>
      <c r="BI241" s="297">
        <f>IF(N241="nulová",J241,0)</f>
        <v>0</v>
      </c>
      <c r="BJ241" s="207" t="s">
        <v>1464</v>
      </c>
      <c r="BK241" s="297">
        <f>ROUND(I241*H241,0)</f>
        <v>3300</v>
      </c>
      <c r="BL241" s="207" t="s">
        <v>1469</v>
      </c>
      <c r="BM241" s="296" t="s">
        <v>1675</v>
      </c>
    </row>
    <row r="242" spans="2:65" s="273" customFormat="1" ht="25.9" customHeight="1" x14ac:dyDescent="0.35">
      <c r="B242" s="274"/>
      <c r="D242" s="275" t="s">
        <v>1461</v>
      </c>
      <c r="E242" s="276" t="s">
        <v>1676</v>
      </c>
      <c r="F242" s="276" t="s">
        <v>1677</v>
      </c>
      <c r="J242" s="277">
        <f>BK242</f>
        <v>63220</v>
      </c>
      <c r="L242" s="274"/>
      <c r="M242" s="278"/>
      <c r="P242" s="279">
        <f>P243+P262</f>
        <v>0</v>
      </c>
      <c r="R242" s="279">
        <f>R243+R262</f>
        <v>0</v>
      </c>
      <c r="T242" s="280">
        <f>T243+T262</f>
        <v>0</v>
      </c>
      <c r="AR242" s="275" t="s">
        <v>1464</v>
      </c>
      <c r="AT242" s="281" t="s">
        <v>1461</v>
      </c>
      <c r="AU242" s="281" t="s">
        <v>1465</v>
      </c>
      <c r="AY242" s="275" t="s">
        <v>1466</v>
      </c>
      <c r="BK242" s="282">
        <f>BK243+BK262</f>
        <v>63220</v>
      </c>
    </row>
    <row r="243" spans="2:65" s="273" customFormat="1" ht="22.9" customHeight="1" x14ac:dyDescent="0.25">
      <c r="B243" s="274"/>
      <c r="D243" s="275" t="s">
        <v>1461</v>
      </c>
      <c r="E243" s="303" t="s">
        <v>1464</v>
      </c>
      <c r="F243" s="303" t="s">
        <v>1491</v>
      </c>
      <c r="J243" s="304">
        <f>BK243</f>
        <v>14028</v>
      </c>
      <c r="L243" s="274"/>
      <c r="M243" s="278"/>
      <c r="P243" s="279">
        <f>SUM(P244:P261)</f>
        <v>0</v>
      </c>
      <c r="R243" s="279">
        <f>SUM(R244:R261)</f>
        <v>0</v>
      </c>
      <c r="T243" s="280">
        <f>SUM(T244:T261)</f>
        <v>0</v>
      </c>
      <c r="AR243" s="275" t="s">
        <v>1464</v>
      </c>
      <c r="AT243" s="281" t="s">
        <v>1461</v>
      </c>
      <c r="AU243" s="281" t="s">
        <v>1464</v>
      </c>
      <c r="AY243" s="275" t="s">
        <v>1466</v>
      </c>
      <c r="BK243" s="282">
        <f>SUM(BK244:BK261)</f>
        <v>14028</v>
      </c>
    </row>
    <row r="244" spans="2:65" s="216" customFormat="1" ht="16.5" customHeight="1" x14ac:dyDescent="0.25">
      <c r="B244" s="283"/>
      <c r="C244" s="305" t="s">
        <v>1678</v>
      </c>
      <c r="D244" s="305" t="s">
        <v>1492</v>
      </c>
      <c r="E244" s="306" t="s">
        <v>248</v>
      </c>
      <c r="F244" s="307" t="s">
        <v>1679</v>
      </c>
      <c r="G244" s="308" t="s">
        <v>13</v>
      </c>
      <c r="H244" s="309">
        <v>52</v>
      </c>
      <c r="I244" s="310">
        <v>58</v>
      </c>
      <c r="J244" s="310">
        <f>ROUND(I244*H244,0)</f>
        <v>3016</v>
      </c>
      <c r="K244" s="311"/>
      <c r="L244" s="217"/>
      <c r="M244" s="312" t="s">
        <v>1415</v>
      </c>
      <c r="N244" s="313" t="s">
        <v>1432</v>
      </c>
      <c r="O244" s="314">
        <v>0</v>
      </c>
      <c r="P244" s="314">
        <f>O244*H244</f>
        <v>0</v>
      </c>
      <c r="Q244" s="314">
        <v>0</v>
      </c>
      <c r="R244" s="314">
        <f>Q244*H244</f>
        <v>0</v>
      </c>
      <c r="S244" s="314">
        <v>0</v>
      </c>
      <c r="T244" s="315">
        <f>S244*H244</f>
        <v>0</v>
      </c>
      <c r="AR244" s="296" t="s">
        <v>1469</v>
      </c>
      <c r="AT244" s="296" t="s">
        <v>1492</v>
      </c>
      <c r="AU244" s="296" t="s">
        <v>1407</v>
      </c>
      <c r="AY244" s="207" t="s">
        <v>1466</v>
      </c>
      <c r="BE244" s="297">
        <f>IF(N244="základní",J244,0)</f>
        <v>3016</v>
      </c>
      <c r="BF244" s="297">
        <f>IF(N244="snížená",J244,0)</f>
        <v>0</v>
      </c>
      <c r="BG244" s="297">
        <f>IF(N244="zákl. přenesená",J244,0)</f>
        <v>0</v>
      </c>
      <c r="BH244" s="297">
        <f>IF(N244="sníž. přenesená",J244,0)</f>
        <v>0</v>
      </c>
      <c r="BI244" s="297">
        <f>IF(N244="nulová",J244,0)</f>
        <v>0</v>
      </c>
      <c r="BJ244" s="207" t="s">
        <v>1464</v>
      </c>
      <c r="BK244" s="297">
        <f>ROUND(I244*H244,0)</f>
        <v>3016</v>
      </c>
      <c r="BL244" s="207" t="s">
        <v>1469</v>
      </c>
      <c r="BM244" s="296" t="s">
        <v>1680</v>
      </c>
    </row>
    <row r="245" spans="2:65" s="216" customFormat="1" ht="16.5" customHeight="1" x14ac:dyDescent="0.25">
      <c r="B245" s="283"/>
      <c r="C245" s="305" t="s">
        <v>1681</v>
      </c>
      <c r="D245" s="305" t="s">
        <v>1492</v>
      </c>
      <c r="E245" s="306" t="s">
        <v>254</v>
      </c>
      <c r="F245" s="307" t="s">
        <v>743</v>
      </c>
      <c r="G245" s="308" t="s">
        <v>9</v>
      </c>
      <c r="H245" s="309">
        <v>6.24</v>
      </c>
      <c r="I245" s="310">
        <v>124</v>
      </c>
      <c r="J245" s="310">
        <f>ROUND(I245*H245,0)</f>
        <v>774</v>
      </c>
      <c r="K245" s="311"/>
      <c r="L245" s="217"/>
      <c r="M245" s="312" t="s">
        <v>1415</v>
      </c>
      <c r="N245" s="313" t="s">
        <v>1432</v>
      </c>
      <c r="O245" s="314">
        <v>0</v>
      </c>
      <c r="P245" s="314">
        <f>O245*H245</f>
        <v>0</v>
      </c>
      <c r="Q245" s="314">
        <v>0</v>
      </c>
      <c r="R245" s="314">
        <f>Q245*H245</f>
        <v>0</v>
      </c>
      <c r="S245" s="314">
        <v>0</v>
      </c>
      <c r="T245" s="315">
        <f>S245*H245</f>
        <v>0</v>
      </c>
      <c r="AR245" s="296" t="s">
        <v>1469</v>
      </c>
      <c r="AT245" s="296" t="s">
        <v>1492</v>
      </c>
      <c r="AU245" s="296" t="s">
        <v>1407</v>
      </c>
      <c r="AY245" s="207" t="s">
        <v>1466</v>
      </c>
      <c r="BE245" s="297">
        <f>IF(N245="základní",J245,0)</f>
        <v>774</v>
      </c>
      <c r="BF245" s="297">
        <f>IF(N245="snížená",J245,0)</f>
        <v>0</v>
      </c>
      <c r="BG245" s="297">
        <f>IF(N245="zákl. přenesená",J245,0)</f>
        <v>0</v>
      </c>
      <c r="BH245" s="297">
        <f>IF(N245="sníž. přenesená",J245,0)</f>
        <v>0</v>
      </c>
      <c r="BI245" s="297">
        <f>IF(N245="nulová",J245,0)</f>
        <v>0</v>
      </c>
      <c r="BJ245" s="207" t="s">
        <v>1464</v>
      </c>
      <c r="BK245" s="297">
        <f>ROUND(I245*H245,0)</f>
        <v>774</v>
      </c>
      <c r="BL245" s="207" t="s">
        <v>1469</v>
      </c>
      <c r="BM245" s="296" t="s">
        <v>1682</v>
      </c>
    </row>
    <row r="246" spans="2:65" s="316" customFormat="1" x14ac:dyDescent="0.25">
      <c r="B246" s="317"/>
      <c r="D246" s="318" t="s">
        <v>1494</v>
      </c>
      <c r="E246" s="319" t="s">
        <v>1415</v>
      </c>
      <c r="F246" s="320" t="s">
        <v>1683</v>
      </c>
      <c r="H246" s="321">
        <v>6.24</v>
      </c>
      <c r="L246" s="317"/>
      <c r="M246" s="322"/>
      <c r="T246" s="323"/>
      <c r="AT246" s="319" t="s">
        <v>1494</v>
      </c>
      <c r="AU246" s="319" t="s">
        <v>1407</v>
      </c>
      <c r="AV246" s="316" t="s">
        <v>1407</v>
      </c>
      <c r="AW246" s="316" t="s">
        <v>1496</v>
      </c>
      <c r="AX246" s="316" t="s">
        <v>1465</v>
      </c>
      <c r="AY246" s="319" t="s">
        <v>1466</v>
      </c>
    </row>
    <row r="247" spans="2:65" s="324" customFormat="1" x14ac:dyDescent="0.25">
      <c r="B247" s="325"/>
      <c r="D247" s="318" t="s">
        <v>1494</v>
      </c>
      <c r="E247" s="326" t="s">
        <v>1415</v>
      </c>
      <c r="F247" s="327" t="s">
        <v>1498</v>
      </c>
      <c r="H247" s="328">
        <v>6.24</v>
      </c>
      <c r="L247" s="325"/>
      <c r="M247" s="329"/>
      <c r="T247" s="330"/>
      <c r="AT247" s="326" t="s">
        <v>1494</v>
      </c>
      <c r="AU247" s="326" t="s">
        <v>1407</v>
      </c>
      <c r="AV247" s="324" t="s">
        <v>1469</v>
      </c>
      <c r="AW247" s="324" t="s">
        <v>1496</v>
      </c>
      <c r="AX247" s="324" t="s">
        <v>1464</v>
      </c>
      <c r="AY247" s="326" t="s">
        <v>1466</v>
      </c>
    </row>
    <row r="248" spans="2:65" s="216" customFormat="1" ht="16.5" customHeight="1" x14ac:dyDescent="0.25">
      <c r="B248" s="283"/>
      <c r="C248" s="305" t="s">
        <v>1684</v>
      </c>
      <c r="D248" s="305" t="s">
        <v>1492</v>
      </c>
      <c r="E248" s="306" t="s">
        <v>255</v>
      </c>
      <c r="F248" s="307" t="s">
        <v>1252</v>
      </c>
      <c r="G248" s="308" t="s">
        <v>9</v>
      </c>
      <c r="H248" s="309">
        <v>1.8720000000000001</v>
      </c>
      <c r="I248" s="310">
        <v>22</v>
      </c>
      <c r="J248" s="310">
        <f>ROUND(I248*H248,0)</f>
        <v>41</v>
      </c>
      <c r="K248" s="311"/>
      <c r="L248" s="217"/>
      <c r="M248" s="312" t="s">
        <v>1415</v>
      </c>
      <c r="N248" s="313" t="s">
        <v>1432</v>
      </c>
      <c r="O248" s="314">
        <v>0</v>
      </c>
      <c r="P248" s="314">
        <f>O248*H248</f>
        <v>0</v>
      </c>
      <c r="Q248" s="314">
        <v>0</v>
      </c>
      <c r="R248" s="314">
        <f>Q248*H248</f>
        <v>0</v>
      </c>
      <c r="S248" s="314">
        <v>0</v>
      </c>
      <c r="T248" s="315">
        <f>S248*H248</f>
        <v>0</v>
      </c>
      <c r="AR248" s="296" t="s">
        <v>1469</v>
      </c>
      <c r="AT248" s="296" t="s">
        <v>1492</v>
      </c>
      <c r="AU248" s="296" t="s">
        <v>1407</v>
      </c>
      <c r="AY248" s="207" t="s">
        <v>1466</v>
      </c>
      <c r="BE248" s="297">
        <f>IF(N248="základní",J248,0)</f>
        <v>41</v>
      </c>
      <c r="BF248" s="297">
        <f>IF(N248="snížená",J248,0)</f>
        <v>0</v>
      </c>
      <c r="BG248" s="297">
        <f>IF(N248="zákl. přenesená",J248,0)</f>
        <v>0</v>
      </c>
      <c r="BH248" s="297">
        <f>IF(N248="sníž. přenesená",J248,0)</f>
        <v>0</v>
      </c>
      <c r="BI248" s="297">
        <f>IF(N248="nulová",J248,0)</f>
        <v>0</v>
      </c>
      <c r="BJ248" s="207" t="s">
        <v>1464</v>
      </c>
      <c r="BK248" s="297">
        <f>ROUND(I248*H248,0)</f>
        <v>41</v>
      </c>
      <c r="BL248" s="207" t="s">
        <v>1469</v>
      </c>
      <c r="BM248" s="296" t="s">
        <v>1685</v>
      </c>
    </row>
    <row r="249" spans="2:65" s="316" customFormat="1" x14ac:dyDescent="0.25">
      <c r="B249" s="317"/>
      <c r="D249" s="318" t="s">
        <v>1494</v>
      </c>
      <c r="E249" s="319" t="s">
        <v>1415</v>
      </c>
      <c r="F249" s="320" t="s">
        <v>1686</v>
      </c>
      <c r="H249" s="321">
        <v>1.8720000000000001</v>
      </c>
      <c r="L249" s="317"/>
      <c r="M249" s="322"/>
      <c r="T249" s="323"/>
      <c r="AT249" s="319" t="s">
        <v>1494</v>
      </c>
      <c r="AU249" s="319" t="s">
        <v>1407</v>
      </c>
      <c r="AV249" s="316" t="s">
        <v>1407</v>
      </c>
      <c r="AW249" s="316" t="s">
        <v>1496</v>
      </c>
      <c r="AX249" s="316" t="s">
        <v>1464</v>
      </c>
      <c r="AY249" s="319" t="s">
        <v>1466</v>
      </c>
    </row>
    <row r="250" spans="2:65" s="216" customFormat="1" ht="16.5" customHeight="1" x14ac:dyDescent="0.25">
      <c r="B250" s="283"/>
      <c r="C250" s="305" t="s">
        <v>1687</v>
      </c>
      <c r="D250" s="305" t="s">
        <v>1492</v>
      </c>
      <c r="E250" s="306" t="s">
        <v>260</v>
      </c>
      <c r="F250" s="307" t="s">
        <v>1224</v>
      </c>
      <c r="G250" s="308" t="s">
        <v>9</v>
      </c>
      <c r="H250" s="309">
        <v>6.24</v>
      </c>
      <c r="I250" s="310">
        <v>72.400000000000006</v>
      </c>
      <c r="J250" s="310">
        <f>ROUND(I250*H250,0)</f>
        <v>452</v>
      </c>
      <c r="K250" s="311"/>
      <c r="L250" s="217"/>
      <c r="M250" s="312" t="s">
        <v>1415</v>
      </c>
      <c r="N250" s="313" t="s">
        <v>1432</v>
      </c>
      <c r="O250" s="314">
        <v>0</v>
      </c>
      <c r="P250" s="314">
        <f>O250*H250</f>
        <v>0</v>
      </c>
      <c r="Q250" s="314">
        <v>0</v>
      </c>
      <c r="R250" s="314">
        <f>Q250*H250</f>
        <v>0</v>
      </c>
      <c r="S250" s="314">
        <v>0</v>
      </c>
      <c r="T250" s="315">
        <f>S250*H250</f>
        <v>0</v>
      </c>
      <c r="AR250" s="296" t="s">
        <v>1469</v>
      </c>
      <c r="AT250" s="296" t="s">
        <v>1492</v>
      </c>
      <c r="AU250" s="296" t="s">
        <v>1407</v>
      </c>
      <c r="AY250" s="207" t="s">
        <v>1466</v>
      </c>
      <c r="BE250" s="297">
        <f>IF(N250="základní",J250,0)</f>
        <v>452</v>
      </c>
      <c r="BF250" s="297">
        <f>IF(N250="snížená",J250,0)</f>
        <v>0</v>
      </c>
      <c r="BG250" s="297">
        <f>IF(N250="zákl. přenesená",J250,0)</f>
        <v>0</v>
      </c>
      <c r="BH250" s="297">
        <f>IF(N250="sníž. přenesená",J250,0)</f>
        <v>0</v>
      </c>
      <c r="BI250" s="297">
        <f>IF(N250="nulová",J250,0)</f>
        <v>0</v>
      </c>
      <c r="BJ250" s="207" t="s">
        <v>1464</v>
      </c>
      <c r="BK250" s="297">
        <f>ROUND(I250*H250,0)</f>
        <v>452</v>
      </c>
      <c r="BL250" s="207" t="s">
        <v>1469</v>
      </c>
      <c r="BM250" s="296" t="s">
        <v>1688</v>
      </c>
    </row>
    <row r="251" spans="2:65" s="216" customFormat="1" ht="16.5" customHeight="1" x14ac:dyDescent="0.25">
      <c r="B251" s="283"/>
      <c r="C251" s="305" t="s">
        <v>1689</v>
      </c>
      <c r="D251" s="305" t="s">
        <v>1492</v>
      </c>
      <c r="E251" s="306" t="s">
        <v>262</v>
      </c>
      <c r="F251" s="307" t="s">
        <v>1236</v>
      </c>
      <c r="G251" s="308" t="s">
        <v>9</v>
      </c>
      <c r="H251" s="309">
        <v>56.16</v>
      </c>
      <c r="I251" s="310">
        <v>17.2</v>
      </c>
      <c r="J251" s="310">
        <f>ROUND(I251*H251,0)</f>
        <v>966</v>
      </c>
      <c r="K251" s="311"/>
      <c r="L251" s="217"/>
      <c r="M251" s="312" t="s">
        <v>1415</v>
      </c>
      <c r="N251" s="313" t="s">
        <v>1432</v>
      </c>
      <c r="O251" s="314">
        <v>0</v>
      </c>
      <c r="P251" s="314">
        <f>O251*H251</f>
        <v>0</v>
      </c>
      <c r="Q251" s="314">
        <v>0</v>
      </c>
      <c r="R251" s="314">
        <f>Q251*H251</f>
        <v>0</v>
      </c>
      <c r="S251" s="314">
        <v>0</v>
      </c>
      <c r="T251" s="315">
        <f>S251*H251</f>
        <v>0</v>
      </c>
      <c r="AR251" s="296" t="s">
        <v>1469</v>
      </c>
      <c r="AT251" s="296" t="s">
        <v>1492</v>
      </c>
      <c r="AU251" s="296" t="s">
        <v>1407</v>
      </c>
      <c r="AY251" s="207" t="s">
        <v>1466</v>
      </c>
      <c r="BE251" s="297">
        <f>IF(N251="základní",J251,0)</f>
        <v>966</v>
      </c>
      <c r="BF251" s="297">
        <f>IF(N251="snížená",J251,0)</f>
        <v>0</v>
      </c>
      <c r="BG251" s="297">
        <f>IF(N251="zákl. přenesená",J251,0)</f>
        <v>0</v>
      </c>
      <c r="BH251" s="297">
        <f>IF(N251="sníž. přenesená",J251,0)</f>
        <v>0</v>
      </c>
      <c r="BI251" s="297">
        <f>IF(N251="nulová",J251,0)</f>
        <v>0</v>
      </c>
      <c r="BJ251" s="207" t="s">
        <v>1464</v>
      </c>
      <c r="BK251" s="297">
        <f>ROUND(I251*H251,0)</f>
        <v>966</v>
      </c>
      <c r="BL251" s="207" t="s">
        <v>1469</v>
      </c>
      <c r="BM251" s="296" t="s">
        <v>1690</v>
      </c>
    </row>
    <row r="252" spans="2:65" s="316" customFormat="1" x14ac:dyDescent="0.25">
      <c r="B252" s="317"/>
      <c r="D252" s="318" t="s">
        <v>1494</v>
      </c>
      <c r="E252" s="319" t="s">
        <v>1415</v>
      </c>
      <c r="F252" s="320" t="s">
        <v>1691</v>
      </c>
      <c r="H252" s="321">
        <v>56.16</v>
      </c>
      <c r="L252" s="317"/>
      <c r="M252" s="322"/>
      <c r="T252" s="323"/>
      <c r="AT252" s="319" t="s">
        <v>1494</v>
      </c>
      <c r="AU252" s="319" t="s">
        <v>1407</v>
      </c>
      <c r="AV252" s="316" t="s">
        <v>1407</v>
      </c>
      <c r="AW252" s="316" t="s">
        <v>1496</v>
      </c>
      <c r="AX252" s="316" t="s">
        <v>1464</v>
      </c>
      <c r="AY252" s="319" t="s">
        <v>1466</v>
      </c>
    </row>
    <row r="253" spans="2:65" s="216" customFormat="1" ht="16.5" customHeight="1" x14ac:dyDescent="0.25">
      <c r="B253" s="283"/>
      <c r="C253" s="305" t="s">
        <v>1692</v>
      </c>
      <c r="D253" s="305" t="s">
        <v>1492</v>
      </c>
      <c r="E253" s="306" t="s">
        <v>264</v>
      </c>
      <c r="F253" s="307" t="s">
        <v>1231</v>
      </c>
      <c r="G253" s="308" t="s">
        <v>9</v>
      </c>
      <c r="H253" s="309">
        <v>6.24</v>
      </c>
      <c r="I253" s="310">
        <v>54.3</v>
      </c>
      <c r="J253" s="310">
        <f t="shared" ref="J253:J258" si="10">ROUND(I253*H253,0)</f>
        <v>339</v>
      </c>
      <c r="K253" s="311"/>
      <c r="L253" s="217"/>
      <c r="M253" s="312" t="s">
        <v>1415</v>
      </c>
      <c r="N253" s="313" t="s">
        <v>1432</v>
      </c>
      <c r="O253" s="314">
        <v>0</v>
      </c>
      <c r="P253" s="314">
        <f t="shared" ref="P253:P258" si="11">O253*H253</f>
        <v>0</v>
      </c>
      <c r="Q253" s="314">
        <v>0</v>
      </c>
      <c r="R253" s="314">
        <f t="shared" ref="R253:R258" si="12">Q253*H253</f>
        <v>0</v>
      </c>
      <c r="S253" s="314">
        <v>0</v>
      </c>
      <c r="T253" s="315">
        <f t="shared" ref="T253:T258" si="13">S253*H253</f>
        <v>0</v>
      </c>
      <c r="AR253" s="296" t="s">
        <v>1469</v>
      </c>
      <c r="AT253" s="296" t="s">
        <v>1492</v>
      </c>
      <c r="AU253" s="296" t="s">
        <v>1407</v>
      </c>
      <c r="AY253" s="207" t="s">
        <v>1466</v>
      </c>
      <c r="BE253" s="297">
        <f t="shared" ref="BE253:BE258" si="14">IF(N253="základní",J253,0)</f>
        <v>339</v>
      </c>
      <c r="BF253" s="297">
        <f t="shared" ref="BF253:BF258" si="15">IF(N253="snížená",J253,0)</f>
        <v>0</v>
      </c>
      <c r="BG253" s="297">
        <f t="shared" ref="BG253:BG258" si="16">IF(N253="zákl. přenesená",J253,0)</f>
        <v>0</v>
      </c>
      <c r="BH253" s="297">
        <f t="shared" ref="BH253:BH258" si="17">IF(N253="sníž. přenesená",J253,0)</f>
        <v>0</v>
      </c>
      <c r="BI253" s="297">
        <f t="shared" ref="BI253:BI258" si="18">IF(N253="nulová",J253,0)</f>
        <v>0</v>
      </c>
      <c r="BJ253" s="207" t="s">
        <v>1464</v>
      </c>
      <c r="BK253" s="297">
        <f t="shared" ref="BK253:BK258" si="19">ROUND(I253*H253,0)</f>
        <v>339</v>
      </c>
      <c r="BL253" s="207" t="s">
        <v>1469</v>
      </c>
      <c r="BM253" s="296" t="s">
        <v>1693</v>
      </c>
    </row>
    <row r="254" spans="2:65" s="216" customFormat="1" ht="16.5" customHeight="1" x14ac:dyDescent="0.25">
      <c r="B254" s="283"/>
      <c r="C254" s="305" t="s">
        <v>1694</v>
      </c>
      <c r="D254" s="305" t="s">
        <v>1492</v>
      </c>
      <c r="E254" s="306" t="s">
        <v>145</v>
      </c>
      <c r="F254" s="307" t="s">
        <v>945</v>
      </c>
      <c r="G254" s="308" t="s">
        <v>14</v>
      </c>
      <c r="H254" s="309">
        <v>6.24</v>
      </c>
      <c r="I254" s="310">
        <v>14.9</v>
      </c>
      <c r="J254" s="310">
        <f t="shared" si="10"/>
        <v>93</v>
      </c>
      <c r="K254" s="311"/>
      <c r="L254" s="217"/>
      <c r="M254" s="312" t="s">
        <v>1415</v>
      </c>
      <c r="N254" s="313" t="s">
        <v>1432</v>
      </c>
      <c r="O254" s="314">
        <v>0</v>
      </c>
      <c r="P254" s="314">
        <f t="shared" si="11"/>
        <v>0</v>
      </c>
      <c r="Q254" s="314">
        <v>0</v>
      </c>
      <c r="R254" s="314">
        <f t="shared" si="12"/>
        <v>0</v>
      </c>
      <c r="S254" s="314">
        <v>0</v>
      </c>
      <c r="T254" s="315">
        <f t="shared" si="13"/>
        <v>0</v>
      </c>
      <c r="AR254" s="296" t="s">
        <v>1469</v>
      </c>
      <c r="AT254" s="296" t="s">
        <v>1492</v>
      </c>
      <c r="AU254" s="296" t="s">
        <v>1407</v>
      </c>
      <c r="AY254" s="207" t="s">
        <v>1466</v>
      </c>
      <c r="BE254" s="297">
        <f t="shared" si="14"/>
        <v>93</v>
      </c>
      <c r="BF254" s="297">
        <f t="shared" si="15"/>
        <v>0</v>
      </c>
      <c r="BG254" s="297">
        <f t="shared" si="16"/>
        <v>0</v>
      </c>
      <c r="BH254" s="297">
        <f t="shared" si="17"/>
        <v>0</v>
      </c>
      <c r="BI254" s="297">
        <f t="shared" si="18"/>
        <v>0</v>
      </c>
      <c r="BJ254" s="207" t="s">
        <v>1464</v>
      </c>
      <c r="BK254" s="297">
        <f t="shared" si="19"/>
        <v>93</v>
      </c>
      <c r="BL254" s="207" t="s">
        <v>1469</v>
      </c>
      <c r="BM254" s="296" t="s">
        <v>1695</v>
      </c>
    </row>
    <row r="255" spans="2:65" s="216" customFormat="1" ht="16.5" customHeight="1" x14ac:dyDescent="0.25">
      <c r="B255" s="283"/>
      <c r="C255" s="305" t="s">
        <v>1696</v>
      </c>
      <c r="D255" s="305" t="s">
        <v>1492</v>
      </c>
      <c r="E255" s="306" t="s">
        <v>272</v>
      </c>
      <c r="F255" s="307" t="s">
        <v>1007</v>
      </c>
      <c r="G255" s="308" t="s">
        <v>13</v>
      </c>
      <c r="H255" s="309">
        <v>52</v>
      </c>
      <c r="I255" s="310">
        <v>15</v>
      </c>
      <c r="J255" s="310">
        <f t="shared" si="10"/>
        <v>780</v>
      </c>
      <c r="K255" s="311"/>
      <c r="L255" s="217"/>
      <c r="M255" s="312" t="s">
        <v>1415</v>
      </c>
      <c r="N255" s="313" t="s">
        <v>1432</v>
      </c>
      <c r="O255" s="314">
        <v>0</v>
      </c>
      <c r="P255" s="314">
        <f t="shared" si="11"/>
        <v>0</v>
      </c>
      <c r="Q255" s="314">
        <v>0</v>
      </c>
      <c r="R255" s="314">
        <f t="shared" si="12"/>
        <v>0</v>
      </c>
      <c r="S255" s="314">
        <v>0</v>
      </c>
      <c r="T255" s="315">
        <f t="shared" si="13"/>
        <v>0</v>
      </c>
      <c r="AR255" s="296" t="s">
        <v>1469</v>
      </c>
      <c r="AT255" s="296" t="s">
        <v>1492</v>
      </c>
      <c r="AU255" s="296" t="s">
        <v>1407</v>
      </c>
      <c r="AY255" s="207" t="s">
        <v>1466</v>
      </c>
      <c r="BE255" s="297">
        <f t="shared" si="14"/>
        <v>780</v>
      </c>
      <c r="BF255" s="297">
        <f t="shared" si="15"/>
        <v>0</v>
      </c>
      <c r="BG255" s="297">
        <f t="shared" si="16"/>
        <v>0</v>
      </c>
      <c r="BH255" s="297">
        <f t="shared" si="17"/>
        <v>0</v>
      </c>
      <c r="BI255" s="297">
        <f t="shared" si="18"/>
        <v>0</v>
      </c>
      <c r="BJ255" s="207" t="s">
        <v>1464</v>
      </c>
      <c r="BK255" s="297">
        <f t="shared" si="19"/>
        <v>780</v>
      </c>
      <c r="BL255" s="207" t="s">
        <v>1469</v>
      </c>
      <c r="BM255" s="296" t="s">
        <v>1697</v>
      </c>
    </row>
    <row r="256" spans="2:65" s="216" customFormat="1" ht="16.5" customHeight="1" x14ac:dyDescent="0.25">
      <c r="B256" s="283"/>
      <c r="C256" s="305" t="s">
        <v>1698</v>
      </c>
      <c r="D256" s="305" t="s">
        <v>1492</v>
      </c>
      <c r="E256" s="306" t="s">
        <v>283</v>
      </c>
      <c r="F256" s="307" t="s">
        <v>542</v>
      </c>
      <c r="G256" s="308" t="s">
        <v>9</v>
      </c>
      <c r="H256" s="309">
        <v>6.24</v>
      </c>
      <c r="I256" s="310">
        <v>410</v>
      </c>
      <c r="J256" s="310">
        <f t="shared" si="10"/>
        <v>2558</v>
      </c>
      <c r="K256" s="311"/>
      <c r="L256" s="217"/>
      <c r="M256" s="312" t="s">
        <v>1415</v>
      </c>
      <c r="N256" s="313" t="s">
        <v>1432</v>
      </c>
      <c r="O256" s="314">
        <v>0</v>
      </c>
      <c r="P256" s="314">
        <f t="shared" si="11"/>
        <v>0</v>
      </c>
      <c r="Q256" s="314">
        <v>0</v>
      </c>
      <c r="R256" s="314">
        <f t="shared" si="12"/>
        <v>0</v>
      </c>
      <c r="S256" s="314">
        <v>0</v>
      </c>
      <c r="T256" s="315">
        <f t="shared" si="13"/>
        <v>0</v>
      </c>
      <c r="AR256" s="296" t="s">
        <v>1469</v>
      </c>
      <c r="AT256" s="296" t="s">
        <v>1492</v>
      </c>
      <c r="AU256" s="296" t="s">
        <v>1407</v>
      </c>
      <c r="AY256" s="207" t="s">
        <v>1466</v>
      </c>
      <c r="BE256" s="297">
        <f t="shared" si="14"/>
        <v>2558</v>
      </c>
      <c r="BF256" s="297">
        <f t="shared" si="15"/>
        <v>0</v>
      </c>
      <c r="BG256" s="297">
        <f t="shared" si="16"/>
        <v>0</v>
      </c>
      <c r="BH256" s="297">
        <f t="shared" si="17"/>
        <v>0</v>
      </c>
      <c r="BI256" s="297">
        <f t="shared" si="18"/>
        <v>0</v>
      </c>
      <c r="BJ256" s="207" t="s">
        <v>1464</v>
      </c>
      <c r="BK256" s="297">
        <f t="shared" si="19"/>
        <v>2558</v>
      </c>
      <c r="BL256" s="207" t="s">
        <v>1469</v>
      </c>
      <c r="BM256" s="296" t="s">
        <v>1699</v>
      </c>
    </row>
    <row r="257" spans="2:65" s="216" customFormat="1" ht="16.5" customHeight="1" x14ac:dyDescent="0.25">
      <c r="B257" s="283"/>
      <c r="C257" s="305" t="s">
        <v>1700</v>
      </c>
      <c r="D257" s="305" t="s">
        <v>1492</v>
      </c>
      <c r="E257" s="306" t="s">
        <v>323</v>
      </c>
      <c r="F257" s="307" t="s">
        <v>885</v>
      </c>
      <c r="G257" s="308" t="s">
        <v>6</v>
      </c>
      <c r="H257" s="309">
        <v>11</v>
      </c>
      <c r="I257" s="310">
        <v>46.5</v>
      </c>
      <c r="J257" s="310">
        <f t="shared" si="10"/>
        <v>512</v>
      </c>
      <c r="K257" s="311"/>
      <c r="L257" s="217"/>
      <c r="M257" s="312" t="s">
        <v>1415</v>
      </c>
      <c r="N257" s="313" t="s">
        <v>1432</v>
      </c>
      <c r="O257" s="314">
        <v>0</v>
      </c>
      <c r="P257" s="314">
        <f t="shared" si="11"/>
        <v>0</v>
      </c>
      <c r="Q257" s="314">
        <v>0</v>
      </c>
      <c r="R257" s="314">
        <f t="shared" si="12"/>
        <v>0</v>
      </c>
      <c r="S257" s="314">
        <v>0</v>
      </c>
      <c r="T257" s="315">
        <f t="shared" si="13"/>
        <v>0</v>
      </c>
      <c r="AR257" s="296" t="s">
        <v>1469</v>
      </c>
      <c r="AT257" s="296" t="s">
        <v>1492</v>
      </c>
      <c r="AU257" s="296" t="s">
        <v>1407</v>
      </c>
      <c r="AY257" s="207" t="s">
        <v>1466</v>
      </c>
      <c r="BE257" s="297">
        <f t="shared" si="14"/>
        <v>512</v>
      </c>
      <c r="BF257" s="297">
        <f t="shared" si="15"/>
        <v>0</v>
      </c>
      <c r="BG257" s="297">
        <f t="shared" si="16"/>
        <v>0</v>
      </c>
      <c r="BH257" s="297">
        <f t="shared" si="17"/>
        <v>0</v>
      </c>
      <c r="BI257" s="297">
        <f t="shared" si="18"/>
        <v>0</v>
      </c>
      <c r="BJ257" s="207" t="s">
        <v>1464</v>
      </c>
      <c r="BK257" s="297">
        <f t="shared" si="19"/>
        <v>512</v>
      </c>
      <c r="BL257" s="207" t="s">
        <v>1469</v>
      </c>
      <c r="BM257" s="296" t="s">
        <v>1701</v>
      </c>
    </row>
    <row r="258" spans="2:65" s="216" customFormat="1" ht="16.5" customHeight="1" x14ac:dyDescent="0.25">
      <c r="B258" s="283"/>
      <c r="C258" s="305" t="s">
        <v>1702</v>
      </c>
      <c r="D258" s="305" t="s">
        <v>1492</v>
      </c>
      <c r="E258" s="306" t="s">
        <v>324</v>
      </c>
      <c r="F258" s="307" t="s">
        <v>1051</v>
      </c>
      <c r="G258" s="308" t="s">
        <v>6</v>
      </c>
      <c r="H258" s="309">
        <v>99</v>
      </c>
      <c r="I258" s="310">
        <v>5.2</v>
      </c>
      <c r="J258" s="310">
        <f t="shared" si="10"/>
        <v>515</v>
      </c>
      <c r="K258" s="311"/>
      <c r="L258" s="217"/>
      <c r="M258" s="312" t="s">
        <v>1415</v>
      </c>
      <c r="N258" s="313" t="s">
        <v>1432</v>
      </c>
      <c r="O258" s="314">
        <v>0</v>
      </c>
      <c r="P258" s="314">
        <f t="shared" si="11"/>
        <v>0</v>
      </c>
      <c r="Q258" s="314">
        <v>0</v>
      </c>
      <c r="R258" s="314">
        <f t="shared" si="12"/>
        <v>0</v>
      </c>
      <c r="S258" s="314">
        <v>0</v>
      </c>
      <c r="T258" s="315">
        <f t="shared" si="13"/>
        <v>0</v>
      </c>
      <c r="AR258" s="296" t="s">
        <v>1469</v>
      </c>
      <c r="AT258" s="296" t="s">
        <v>1492</v>
      </c>
      <c r="AU258" s="296" t="s">
        <v>1407</v>
      </c>
      <c r="AY258" s="207" t="s">
        <v>1466</v>
      </c>
      <c r="BE258" s="297">
        <f t="shared" si="14"/>
        <v>515</v>
      </c>
      <c r="BF258" s="297">
        <f t="shared" si="15"/>
        <v>0</v>
      </c>
      <c r="BG258" s="297">
        <f t="shared" si="16"/>
        <v>0</v>
      </c>
      <c r="BH258" s="297">
        <f t="shared" si="17"/>
        <v>0</v>
      </c>
      <c r="BI258" s="297">
        <f t="shared" si="18"/>
        <v>0</v>
      </c>
      <c r="BJ258" s="207" t="s">
        <v>1464</v>
      </c>
      <c r="BK258" s="297">
        <f t="shared" si="19"/>
        <v>515</v>
      </c>
      <c r="BL258" s="207" t="s">
        <v>1469</v>
      </c>
      <c r="BM258" s="296" t="s">
        <v>1703</v>
      </c>
    </row>
    <row r="259" spans="2:65" s="316" customFormat="1" x14ac:dyDescent="0.25">
      <c r="B259" s="317"/>
      <c r="D259" s="318" t="s">
        <v>1494</v>
      </c>
      <c r="E259" s="319" t="s">
        <v>1415</v>
      </c>
      <c r="F259" s="320" t="s">
        <v>1704</v>
      </c>
      <c r="H259" s="321">
        <v>99</v>
      </c>
      <c r="L259" s="317"/>
      <c r="M259" s="322"/>
      <c r="T259" s="323"/>
      <c r="AT259" s="319" t="s">
        <v>1494</v>
      </c>
      <c r="AU259" s="319" t="s">
        <v>1407</v>
      </c>
      <c r="AV259" s="316" t="s">
        <v>1407</v>
      </c>
      <c r="AW259" s="316" t="s">
        <v>1496</v>
      </c>
      <c r="AX259" s="316" t="s">
        <v>1464</v>
      </c>
      <c r="AY259" s="319" t="s">
        <v>1466</v>
      </c>
    </row>
    <row r="260" spans="2:65" s="216" customFormat="1" ht="16.5" customHeight="1" x14ac:dyDescent="0.25">
      <c r="B260" s="283"/>
      <c r="C260" s="305" t="s">
        <v>1705</v>
      </c>
      <c r="D260" s="305" t="s">
        <v>1492</v>
      </c>
      <c r="E260" s="306" t="s">
        <v>325</v>
      </c>
      <c r="F260" s="307" t="s">
        <v>1042</v>
      </c>
      <c r="G260" s="308" t="s">
        <v>6</v>
      </c>
      <c r="H260" s="309">
        <v>11</v>
      </c>
      <c r="I260" s="310">
        <v>102</v>
      </c>
      <c r="J260" s="310">
        <f>ROUND(I260*H260,0)</f>
        <v>1122</v>
      </c>
      <c r="K260" s="311"/>
      <c r="L260" s="217"/>
      <c r="M260" s="312" t="s">
        <v>1415</v>
      </c>
      <c r="N260" s="313" t="s">
        <v>1432</v>
      </c>
      <c r="O260" s="314">
        <v>0</v>
      </c>
      <c r="P260" s="314">
        <f>O260*H260</f>
        <v>0</v>
      </c>
      <c r="Q260" s="314">
        <v>0</v>
      </c>
      <c r="R260" s="314">
        <f>Q260*H260</f>
        <v>0</v>
      </c>
      <c r="S260" s="314">
        <v>0</v>
      </c>
      <c r="T260" s="315">
        <f>S260*H260</f>
        <v>0</v>
      </c>
      <c r="AR260" s="296" t="s">
        <v>1469</v>
      </c>
      <c r="AT260" s="296" t="s">
        <v>1492</v>
      </c>
      <c r="AU260" s="296" t="s">
        <v>1407</v>
      </c>
      <c r="AY260" s="207" t="s">
        <v>1466</v>
      </c>
      <c r="BE260" s="297">
        <f>IF(N260="základní",J260,0)</f>
        <v>1122</v>
      </c>
      <c r="BF260" s="297">
        <f>IF(N260="snížená",J260,0)</f>
        <v>0</v>
      </c>
      <c r="BG260" s="297">
        <f>IF(N260="zákl. přenesená",J260,0)</f>
        <v>0</v>
      </c>
      <c r="BH260" s="297">
        <f>IF(N260="sníž. přenesená",J260,0)</f>
        <v>0</v>
      </c>
      <c r="BI260" s="297">
        <f>IF(N260="nulová",J260,0)</f>
        <v>0</v>
      </c>
      <c r="BJ260" s="207" t="s">
        <v>1464</v>
      </c>
      <c r="BK260" s="297">
        <f>ROUND(I260*H260,0)</f>
        <v>1122</v>
      </c>
      <c r="BL260" s="207" t="s">
        <v>1469</v>
      </c>
      <c r="BM260" s="296" t="s">
        <v>1706</v>
      </c>
    </row>
    <row r="261" spans="2:65" s="216" customFormat="1" ht="16.5" customHeight="1" x14ac:dyDescent="0.25">
      <c r="B261" s="283"/>
      <c r="C261" s="305" t="s">
        <v>1707</v>
      </c>
      <c r="D261" s="305" t="s">
        <v>1492</v>
      </c>
      <c r="E261" s="306" t="s">
        <v>328</v>
      </c>
      <c r="F261" s="307" t="s">
        <v>934</v>
      </c>
      <c r="G261" s="308" t="s">
        <v>6</v>
      </c>
      <c r="H261" s="309">
        <v>11</v>
      </c>
      <c r="I261" s="310">
        <v>260</v>
      </c>
      <c r="J261" s="310">
        <f>ROUND(I261*H261,0)</f>
        <v>2860</v>
      </c>
      <c r="K261" s="311"/>
      <c r="L261" s="217"/>
      <c r="M261" s="312" t="s">
        <v>1415</v>
      </c>
      <c r="N261" s="313" t="s">
        <v>1432</v>
      </c>
      <c r="O261" s="314">
        <v>0</v>
      </c>
      <c r="P261" s="314">
        <f>O261*H261</f>
        <v>0</v>
      </c>
      <c r="Q261" s="314">
        <v>0</v>
      </c>
      <c r="R261" s="314">
        <f>Q261*H261</f>
        <v>0</v>
      </c>
      <c r="S261" s="314">
        <v>0</v>
      </c>
      <c r="T261" s="315">
        <f>S261*H261</f>
        <v>0</v>
      </c>
      <c r="AR261" s="296" t="s">
        <v>1469</v>
      </c>
      <c r="AT261" s="296" t="s">
        <v>1492</v>
      </c>
      <c r="AU261" s="296" t="s">
        <v>1407</v>
      </c>
      <c r="AY261" s="207" t="s">
        <v>1466</v>
      </c>
      <c r="BE261" s="297">
        <f>IF(N261="základní",J261,0)</f>
        <v>2860</v>
      </c>
      <c r="BF261" s="297">
        <f>IF(N261="snížená",J261,0)</f>
        <v>0</v>
      </c>
      <c r="BG261" s="297">
        <f>IF(N261="zákl. přenesená",J261,0)</f>
        <v>0</v>
      </c>
      <c r="BH261" s="297">
        <f>IF(N261="sníž. přenesená",J261,0)</f>
        <v>0</v>
      </c>
      <c r="BI261" s="297">
        <f>IF(N261="nulová",J261,0)</f>
        <v>0</v>
      </c>
      <c r="BJ261" s="207" t="s">
        <v>1464</v>
      </c>
      <c r="BK261" s="297">
        <f>ROUND(I261*H261,0)</f>
        <v>2860</v>
      </c>
      <c r="BL261" s="207" t="s">
        <v>1469</v>
      </c>
      <c r="BM261" s="296" t="s">
        <v>1708</v>
      </c>
    </row>
    <row r="262" spans="2:65" s="273" customFormat="1" ht="22.9" customHeight="1" x14ac:dyDescent="0.25">
      <c r="B262" s="274"/>
      <c r="D262" s="275" t="s">
        <v>1461</v>
      </c>
      <c r="E262" s="303" t="s">
        <v>1709</v>
      </c>
      <c r="F262" s="303" t="s">
        <v>1326</v>
      </c>
      <c r="J262" s="304">
        <f>BK262</f>
        <v>49192</v>
      </c>
      <c r="L262" s="274"/>
      <c r="M262" s="278"/>
      <c r="P262" s="279">
        <f>SUM(P263:P267)</f>
        <v>0</v>
      </c>
      <c r="R262" s="279">
        <f>SUM(R263:R267)</f>
        <v>0</v>
      </c>
      <c r="T262" s="280">
        <f>SUM(T263:T267)</f>
        <v>0</v>
      </c>
      <c r="AR262" s="275" t="s">
        <v>1464</v>
      </c>
      <c r="AT262" s="281" t="s">
        <v>1461</v>
      </c>
      <c r="AU262" s="281" t="s">
        <v>1464</v>
      </c>
      <c r="AY262" s="275" t="s">
        <v>1466</v>
      </c>
      <c r="BK262" s="282">
        <f>SUM(BK263:BK267)</f>
        <v>49192</v>
      </c>
    </row>
    <row r="263" spans="2:65" s="216" customFormat="1" ht="16.5" customHeight="1" x14ac:dyDescent="0.25">
      <c r="B263" s="283"/>
      <c r="C263" s="305" t="s">
        <v>1710</v>
      </c>
      <c r="D263" s="305" t="s">
        <v>1492</v>
      </c>
      <c r="E263" s="306" t="s">
        <v>289</v>
      </c>
      <c r="F263" s="307" t="s">
        <v>919</v>
      </c>
      <c r="G263" s="308" t="s">
        <v>13</v>
      </c>
      <c r="H263" s="309">
        <v>52</v>
      </c>
      <c r="I263" s="310">
        <v>229</v>
      </c>
      <c r="J263" s="310">
        <f>ROUND(I263*H263,0)</f>
        <v>11908</v>
      </c>
      <c r="K263" s="311"/>
      <c r="L263" s="217"/>
      <c r="M263" s="312" t="s">
        <v>1415</v>
      </c>
      <c r="N263" s="313" t="s">
        <v>1432</v>
      </c>
      <c r="O263" s="314">
        <v>0</v>
      </c>
      <c r="P263" s="314">
        <f>O263*H263</f>
        <v>0</v>
      </c>
      <c r="Q263" s="314">
        <v>0</v>
      </c>
      <c r="R263" s="314">
        <f>Q263*H263</f>
        <v>0</v>
      </c>
      <c r="S263" s="314">
        <v>0</v>
      </c>
      <c r="T263" s="315">
        <f>S263*H263</f>
        <v>0</v>
      </c>
      <c r="AR263" s="296" t="s">
        <v>1469</v>
      </c>
      <c r="AT263" s="296" t="s">
        <v>1492</v>
      </c>
      <c r="AU263" s="296" t="s">
        <v>1407</v>
      </c>
      <c r="AY263" s="207" t="s">
        <v>1466</v>
      </c>
      <c r="BE263" s="297">
        <f>IF(N263="základní",J263,0)</f>
        <v>11908</v>
      </c>
      <c r="BF263" s="297">
        <f>IF(N263="snížená",J263,0)</f>
        <v>0</v>
      </c>
      <c r="BG263" s="297">
        <f>IF(N263="zákl. přenesená",J263,0)</f>
        <v>0</v>
      </c>
      <c r="BH263" s="297">
        <f>IF(N263="sníž. přenesená",J263,0)</f>
        <v>0</v>
      </c>
      <c r="BI263" s="297">
        <f>IF(N263="nulová",J263,0)</f>
        <v>0</v>
      </c>
      <c r="BJ263" s="207" t="s">
        <v>1464</v>
      </c>
      <c r="BK263" s="297">
        <f>ROUND(I263*H263,0)</f>
        <v>11908</v>
      </c>
      <c r="BL263" s="207" t="s">
        <v>1469</v>
      </c>
      <c r="BM263" s="296" t="s">
        <v>1711</v>
      </c>
    </row>
    <row r="264" spans="2:65" s="216" customFormat="1" ht="16.5" customHeight="1" x14ac:dyDescent="0.25">
      <c r="B264" s="283"/>
      <c r="C264" s="305" t="s">
        <v>1712</v>
      </c>
      <c r="D264" s="305" t="s">
        <v>1492</v>
      </c>
      <c r="E264" s="306" t="s">
        <v>288</v>
      </c>
      <c r="F264" s="307" t="s">
        <v>933</v>
      </c>
      <c r="G264" s="308" t="s">
        <v>13</v>
      </c>
      <c r="H264" s="309">
        <v>52</v>
      </c>
      <c r="I264" s="310">
        <v>307</v>
      </c>
      <c r="J264" s="310">
        <f>ROUND(I264*H264,0)</f>
        <v>15964</v>
      </c>
      <c r="K264" s="311"/>
      <c r="L264" s="217"/>
      <c r="M264" s="312" t="s">
        <v>1415</v>
      </c>
      <c r="N264" s="313" t="s">
        <v>1432</v>
      </c>
      <c r="O264" s="314">
        <v>0</v>
      </c>
      <c r="P264" s="314">
        <f>O264*H264</f>
        <v>0</v>
      </c>
      <c r="Q264" s="314">
        <v>0</v>
      </c>
      <c r="R264" s="314">
        <f>Q264*H264</f>
        <v>0</v>
      </c>
      <c r="S264" s="314">
        <v>0</v>
      </c>
      <c r="T264" s="315">
        <f>S264*H264</f>
        <v>0</v>
      </c>
      <c r="AR264" s="296" t="s">
        <v>1469</v>
      </c>
      <c r="AT264" s="296" t="s">
        <v>1492</v>
      </c>
      <c r="AU264" s="296" t="s">
        <v>1407</v>
      </c>
      <c r="AY264" s="207" t="s">
        <v>1466</v>
      </c>
      <c r="BE264" s="297">
        <f>IF(N264="základní",J264,0)</f>
        <v>15964</v>
      </c>
      <c r="BF264" s="297">
        <f>IF(N264="snížená",J264,0)</f>
        <v>0</v>
      </c>
      <c r="BG264" s="297">
        <f>IF(N264="zákl. přenesená",J264,0)</f>
        <v>0</v>
      </c>
      <c r="BH264" s="297">
        <f>IF(N264="sníž. přenesená",J264,0)</f>
        <v>0</v>
      </c>
      <c r="BI264" s="297">
        <f>IF(N264="nulová",J264,0)</f>
        <v>0</v>
      </c>
      <c r="BJ264" s="207" t="s">
        <v>1464</v>
      </c>
      <c r="BK264" s="297">
        <f>ROUND(I264*H264,0)</f>
        <v>15964</v>
      </c>
      <c r="BL264" s="207" t="s">
        <v>1469</v>
      </c>
      <c r="BM264" s="296" t="s">
        <v>1713</v>
      </c>
    </row>
    <row r="265" spans="2:65" s="216" customFormat="1" ht="16.5" customHeight="1" x14ac:dyDescent="0.25">
      <c r="B265" s="283"/>
      <c r="C265" s="305" t="s">
        <v>1714</v>
      </c>
      <c r="D265" s="305" t="s">
        <v>1492</v>
      </c>
      <c r="E265" s="306" t="s">
        <v>290</v>
      </c>
      <c r="F265" s="307" t="s">
        <v>1238</v>
      </c>
      <c r="G265" s="308" t="s">
        <v>13</v>
      </c>
      <c r="H265" s="309">
        <v>52</v>
      </c>
      <c r="I265" s="310">
        <v>58</v>
      </c>
      <c r="J265" s="310">
        <f>ROUND(I265*H265,0)</f>
        <v>3016</v>
      </c>
      <c r="K265" s="311"/>
      <c r="L265" s="217"/>
      <c r="M265" s="312" t="s">
        <v>1415</v>
      </c>
      <c r="N265" s="313" t="s">
        <v>1432</v>
      </c>
      <c r="O265" s="314">
        <v>0</v>
      </c>
      <c r="P265" s="314">
        <f>O265*H265</f>
        <v>0</v>
      </c>
      <c r="Q265" s="314">
        <v>0</v>
      </c>
      <c r="R265" s="314">
        <f>Q265*H265</f>
        <v>0</v>
      </c>
      <c r="S265" s="314">
        <v>0</v>
      </c>
      <c r="T265" s="315">
        <f>S265*H265</f>
        <v>0</v>
      </c>
      <c r="AR265" s="296" t="s">
        <v>1469</v>
      </c>
      <c r="AT265" s="296" t="s">
        <v>1492</v>
      </c>
      <c r="AU265" s="296" t="s">
        <v>1407</v>
      </c>
      <c r="AY265" s="207" t="s">
        <v>1466</v>
      </c>
      <c r="BE265" s="297">
        <f>IF(N265="základní",J265,0)</f>
        <v>3016</v>
      </c>
      <c r="BF265" s="297">
        <f>IF(N265="snížená",J265,0)</f>
        <v>0</v>
      </c>
      <c r="BG265" s="297">
        <f>IF(N265="zákl. přenesená",J265,0)</f>
        <v>0</v>
      </c>
      <c r="BH265" s="297">
        <f>IF(N265="sníž. přenesená",J265,0)</f>
        <v>0</v>
      </c>
      <c r="BI265" s="297">
        <f>IF(N265="nulová",J265,0)</f>
        <v>0</v>
      </c>
      <c r="BJ265" s="207" t="s">
        <v>1464</v>
      </c>
      <c r="BK265" s="297">
        <f>ROUND(I265*H265,0)</f>
        <v>3016</v>
      </c>
      <c r="BL265" s="207" t="s">
        <v>1469</v>
      </c>
      <c r="BM265" s="296" t="s">
        <v>1715</v>
      </c>
    </row>
    <row r="266" spans="2:65" s="216" customFormat="1" ht="16.5" customHeight="1" x14ac:dyDescent="0.25">
      <c r="B266" s="283"/>
      <c r="C266" s="305" t="s">
        <v>1716</v>
      </c>
      <c r="D266" s="305" t="s">
        <v>1492</v>
      </c>
      <c r="E266" s="306" t="s">
        <v>291</v>
      </c>
      <c r="F266" s="307" t="s">
        <v>1239</v>
      </c>
      <c r="G266" s="308" t="s">
        <v>13</v>
      </c>
      <c r="H266" s="309">
        <v>52</v>
      </c>
      <c r="I266" s="310">
        <v>32</v>
      </c>
      <c r="J266" s="310">
        <f>ROUND(I266*H266,0)</f>
        <v>1664</v>
      </c>
      <c r="K266" s="311"/>
      <c r="L266" s="217"/>
      <c r="M266" s="312" t="s">
        <v>1415</v>
      </c>
      <c r="N266" s="313" t="s">
        <v>1432</v>
      </c>
      <c r="O266" s="314">
        <v>0</v>
      </c>
      <c r="P266" s="314">
        <f>O266*H266</f>
        <v>0</v>
      </c>
      <c r="Q266" s="314">
        <v>0</v>
      </c>
      <c r="R266" s="314">
        <f>Q266*H266</f>
        <v>0</v>
      </c>
      <c r="S266" s="314">
        <v>0</v>
      </c>
      <c r="T266" s="315">
        <f>S266*H266</f>
        <v>0</v>
      </c>
      <c r="AR266" s="296" t="s">
        <v>1469</v>
      </c>
      <c r="AT266" s="296" t="s">
        <v>1492</v>
      </c>
      <c r="AU266" s="296" t="s">
        <v>1407</v>
      </c>
      <c r="AY266" s="207" t="s">
        <v>1466</v>
      </c>
      <c r="BE266" s="297">
        <f>IF(N266="základní",J266,0)</f>
        <v>1664</v>
      </c>
      <c r="BF266" s="297">
        <f>IF(N266="snížená",J266,0)</f>
        <v>0</v>
      </c>
      <c r="BG266" s="297">
        <f>IF(N266="zákl. přenesená",J266,0)</f>
        <v>0</v>
      </c>
      <c r="BH266" s="297">
        <f>IF(N266="sníž. přenesená",J266,0)</f>
        <v>0</v>
      </c>
      <c r="BI266" s="297">
        <f>IF(N266="nulová",J266,0)</f>
        <v>0</v>
      </c>
      <c r="BJ266" s="207" t="s">
        <v>1464</v>
      </c>
      <c r="BK266" s="297">
        <f>ROUND(I266*H266,0)</f>
        <v>1664</v>
      </c>
      <c r="BL266" s="207" t="s">
        <v>1469</v>
      </c>
      <c r="BM266" s="296" t="s">
        <v>1717</v>
      </c>
    </row>
    <row r="267" spans="2:65" s="216" customFormat="1" ht="16.5" customHeight="1" x14ac:dyDescent="0.25">
      <c r="B267" s="283"/>
      <c r="C267" s="305" t="s">
        <v>1718</v>
      </c>
      <c r="D267" s="305" t="s">
        <v>1492</v>
      </c>
      <c r="E267" s="306" t="s">
        <v>292</v>
      </c>
      <c r="F267" s="307" t="s">
        <v>1246</v>
      </c>
      <c r="G267" s="308" t="s">
        <v>13</v>
      </c>
      <c r="H267" s="309">
        <v>52</v>
      </c>
      <c r="I267" s="310">
        <v>320</v>
      </c>
      <c r="J267" s="310">
        <f>ROUND(I267*H267,0)</f>
        <v>16640</v>
      </c>
      <c r="K267" s="311"/>
      <c r="L267" s="217"/>
      <c r="M267" s="312" t="s">
        <v>1415</v>
      </c>
      <c r="N267" s="313" t="s">
        <v>1432</v>
      </c>
      <c r="O267" s="314">
        <v>0</v>
      </c>
      <c r="P267" s="314">
        <f>O267*H267</f>
        <v>0</v>
      </c>
      <c r="Q267" s="314">
        <v>0</v>
      </c>
      <c r="R267" s="314">
        <f>Q267*H267</f>
        <v>0</v>
      </c>
      <c r="S267" s="314">
        <v>0</v>
      </c>
      <c r="T267" s="315">
        <f>S267*H267</f>
        <v>0</v>
      </c>
      <c r="AR267" s="296" t="s">
        <v>1469</v>
      </c>
      <c r="AT267" s="296" t="s">
        <v>1492</v>
      </c>
      <c r="AU267" s="296" t="s">
        <v>1407</v>
      </c>
      <c r="AY267" s="207" t="s">
        <v>1466</v>
      </c>
      <c r="BE267" s="297">
        <f>IF(N267="základní",J267,0)</f>
        <v>16640</v>
      </c>
      <c r="BF267" s="297">
        <f>IF(N267="snížená",J267,0)</f>
        <v>0</v>
      </c>
      <c r="BG267" s="297">
        <f>IF(N267="zákl. přenesená",J267,0)</f>
        <v>0</v>
      </c>
      <c r="BH267" s="297">
        <f>IF(N267="sníž. přenesená",J267,0)</f>
        <v>0</v>
      </c>
      <c r="BI267" s="297">
        <f>IF(N267="nulová",J267,0)</f>
        <v>0</v>
      </c>
      <c r="BJ267" s="207" t="s">
        <v>1464</v>
      </c>
      <c r="BK267" s="297">
        <f>ROUND(I267*H267,0)</f>
        <v>16640</v>
      </c>
      <c r="BL267" s="207" t="s">
        <v>1469</v>
      </c>
      <c r="BM267" s="296" t="s">
        <v>1719</v>
      </c>
    </row>
    <row r="268" spans="2:65" s="273" customFormat="1" ht="25.9" customHeight="1" x14ac:dyDescent="0.35">
      <c r="B268" s="274"/>
      <c r="D268" s="275" t="s">
        <v>1461</v>
      </c>
      <c r="E268" s="276" t="s">
        <v>1720</v>
      </c>
      <c r="F268" s="276" t="s">
        <v>1721</v>
      </c>
      <c r="J268" s="277">
        <f>BK268</f>
        <v>13453</v>
      </c>
      <c r="L268" s="274"/>
      <c r="M268" s="278"/>
      <c r="P268" s="279">
        <f>SUM(P269:P272)</f>
        <v>0</v>
      </c>
      <c r="R268" s="279">
        <f>SUM(R269:R272)</f>
        <v>5.4715499999999997</v>
      </c>
      <c r="T268" s="280">
        <f>SUM(T269:T272)</f>
        <v>0</v>
      </c>
      <c r="AR268" s="275" t="s">
        <v>1464</v>
      </c>
      <c r="AT268" s="281" t="s">
        <v>1461</v>
      </c>
      <c r="AU268" s="281" t="s">
        <v>1465</v>
      </c>
      <c r="AY268" s="275" t="s">
        <v>1466</v>
      </c>
      <c r="BK268" s="282">
        <f>SUM(BK269:BK272)</f>
        <v>13453</v>
      </c>
    </row>
    <row r="269" spans="2:65" s="216" customFormat="1" ht="16.5" customHeight="1" x14ac:dyDescent="0.25">
      <c r="B269" s="283"/>
      <c r="C269" s="284" t="s">
        <v>1722</v>
      </c>
      <c r="D269" s="284" t="s">
        <v>1</v>
      </c>
      <c r="E269" s="285" t="s">
        <v>1621</v>
      </c>
      <c r="F269" s="286" t="s">
        <v>1622</v>
      </c>
      <c r="G269" s="287" t="s">
        <v>21</v>
      </c>
      <c r="H269" s="288">
        <v>55.65</v>
      </c>
      <c r="I269" s="289">
        <v>98</v>
      </c>
      <c r="J269" s="289">
        <f>ROUND(I269*H269,0)</f>
        <v>5454</v>
      </c>
      <c r="K269" s="290"/>
      <c r="L269" s="291"/>
      <c r="M269" s="331" t="s">
        <v>1415</v>
      </c>
      <c r="N269" s="332" t="s">
        <v>1432</v>
      </c>
      <c r="O269" s="314">
        <v>0</v>
      </c>
      <c r="P269" s="314">
        <f>O269*H269</f>
        <v>0</v>
      </c>
      <c r="Q269" s="314">
        <v>6.3E-2</v>
      </c>
      <c r="R269" s="314">
        <f>Q269*H269</f>
        <v>3.5059499999999999</v>
      </c>
      <c r="S269" s="314">
        <v>0</v>
      </c>
      <c r="T269" s="315">
        <f>S269*H269</f>
        <v>0</v>
      </c>
      <c r="AR269" s="296" t="s">
        <v>1468</v>
      </c>
      <c r="AT269" s="296" t="s">
        <v>1</v>
      </c>
      <c r="AU269" s="296" t="s">
        <v>1464</v>
      </c>
      <c r="AY269" s="207" t="s">
        <v>1466</v>
      </c>
      <c r="BE269" s="297">
        <f>IF(N269="základní",J269,0)</f>
        <v>5454</v>
      </c>
      <c r="BF269" s="297">
        <f>IF(N269="snížená",J269,0)</f>
        <v>0</v>
      </c>
      <c r="BG269" s="297">
        <f>IF(N269="zákl. přenesená",J269,0)</f>
        <v>0</v>
      </c>
      <c r="BH269" s="297">
        <f>IF(N269="sníž. přenesená",J269,0)</f>
        <v>0</v>
      </c>
      <c r="BI269" s="297">
        <f>IF(N269="nulová",J269,0)</f>
        <v>0</v>
      </c>
      <c r="BJ269" s="207" t="s">
        <v>1464</v>
      </c>
      <c r="BK269" s="297">
        <f>ROUND(I269*H269,0)</f>
        <v>5454</v>
      </c>
      <c r="BL269" s="207" t="s">
        <v>1469</v>
      </c>
      <c r="BM269" s="296" t="s">
        <v>1723</v>
      </c>
    </row>
    <row r="270" spans="2:65" s="316" customFormat="1" x14ac:dyDescent="0.25">
      <c r="B270" s="317"/>
      <c r="D270" s="318" t="s">
        <v>1494</v>
      </c>
      <c r="E270" s="319" t="s">
        <v>1415</v>
      </c>
      <c r="F270" s="320" t="s">
        <v>1724</v>
      </c>
      <c r="H270" s="321">
        <v>55.65</v>
      </c>
      <c r="L270" s="317"/>
      <c r="M270" s="322"/>
      <c r="T270" s="323"/>
      <c r="AT270" s="319" t="s">
        <v>1494</v>
      </c>
      <c r="AU270" s="319" t="s">
        <v>1464</v>
      </c>
      <c r="AV270" s="316" t="s">
        <v>1407</v>
      </c>
      <c r="AW270" s="316" t="s">
        <v>1496</v>
      </c>
      <c r="AX270" s="316" t="s">
        <v>1464</v>
      </c>
      <c r="AY270" s="319" t="s">
        <v>1466</v>
      </c>
    </row>
    <row r="271" spans="2:65" s="216" customFormat="1" ht="24" customHeight="1" x14ac:dyDescent="0.25">
      <c r="B271" s="283"/>
      <c r="C271" s="284" t="s">
        <v>1725</v>
      </c>
      <c r="D271" s="284" t="s">
        <v>1</v>
      </c>
      <c r="E271" s="285" t="s">
        <v>1626</v>
      </c>
      <c r="F271" s="286" t="s">
        <v>1627</v>
      </c>
      <c r="G271" s="287" t="s">
        <v>21</v>
      </c>
      <c r="H271" s="288">
        <v>27.3</v>
      </c>
      <c r="I271" s="289">
        <v>293</v>
      </c>
      <c r="J271" s="289">
        <f>ROUND(I271*H271,0)</f>
        <v>7999</v>
      </c>
      <c r="K271" s="290"/>
      <c r="L271" s="291"/>
      <c r="M271" s="331" t="s">
        <v>1415</v>
      </c>
      <c r="N271" s="332" t="s">
        <v>1432</v>
      </c>
      <c r="O271" s="314">
        <v>0</v>
      </c>
      <c r="P271" s="314">
        <f>O271*H271</f>
        <v>0</v>
      </c>
      <c r="Q271" s="314">
        <v>7.1999999999999995E-2</v>
      </c>
      <c r="R271" s="314">
        <f>Q271*H271</f>
        <v>1.9655999999999998</v>
      </c>
      <c r="S271" s="314">
        <v>0</v>
      </c>
      <c r="T271" s="315">
        <f>S271*H271</f>
        <v>0</v>
      </c>
      <c r="AR271" s="296" t="s">
        <v>1468</v>
      </c>
      <c r="AT271" s="296" t="s">
        <v>1</v>
      </c>
      <c r="AU271" s="296" t="s">
        <v>1464</v>
      </c>
      <c r="AY271" s="207" t="s">
        <v>1466</v>
      </c>
      <c r="BE271" s="297">
        <f>IF(N271="základní",J271,0)</f>
        <v>7999</v>
      </c>
      <c r="BF271" s="297">
        <f>IF(N271="snížená",J271,0)</f>
        <v>0</v>
      </c>
      <c r="BG271" s="297">
        <f>IF(N271="zákl. přenesená",J271,0)</f>
        <v>0</v>
      </c>
      <c r="BH271" s="297">
        <f>IF(N271="sníž. přenesená",J271,0)</f>
        <v>0</v>
      </c>
      <c r="BI271" s="297">
        <f>IF(N271="nulová",J271,0)</f>
        <v>0</v>
      </c>
      <c r="BJ271" s="207" t="s">
        <v>1464</v>
      </c>
      <c r="BK271" s="297">
        <f>ROUND(I271*H271,0)</f>
        <v>7999</v>
      </c>
      <c r="BL271" s="207" t="s">
        <v>1469</v>
      </c>
      <c r="BM271" s="296" t="s">
        <v>1726</v>
      </c>
    </row>
    <row r="272" spans="2:65" s="316" customFormat="1" x14ac:dyDescent="0.25">
      <c r="B272" s="317"/>
      <c r="D272" s="318" t="s">
        <v>1494</v>
      </c>
      <c r="E272" s="319" t="s">
        <v>1415</v>
      </c>
      <c r="F272" s="320" t="s">
        <v>1727</v>
      </c>
      <c r="H272" s="321">
        <v>27.3</v>
      </c>
      <c r="L272" s="317"/>
      <c r="M272" s="322"/>
      <c r="T272" s="323"/>
      <c r="AT272" s="319" t="s">
        <v>1494</v>
      </c>
      <c r="AU272" s="319" t="s">
        <v>1464</v>
      </c>
      <c r="AV272" s="316" t="s">
        <v>1407</v>
      </c>
      <c r="AW272" s="316" t="s">
        <v>1496</v>
      </c>
      <c r="AX272" s="316" t="s">
        <v>1464</v>
      </c>
      <c r="AY272" s="319" t="s">
        <v>1466</v>
      </c>
    </row>
    <row r="273" spans="2:65" s="273" customFormat="1" ht="25.9" customHeight="1" x14ac:dyDescent="0.35">
      <c r="B273" s="274"/>
      <c r="D273" s="275" t="s">
        <v>1461</v>
      </c>
      <c r="E273" s="276" t="s">
        <v>1728</v>
      </c>
      <c r="F273" s="276" t="s">
        <v>1729</v>
      </c>
      <c r="J273" s="277">
        <f>BK273</f>
        <v>3200</v>
      </c>
      <c r="L273" s="274"/>
      <c r="M273" s="278"/>
      <c r="P273" s="279">
        <f>P274</f>
        <v>0</v>
      </c>
      <c r="R273" s="279">
        <f>R274</f>
        <v>0</v>
      </c>
      <c r="T273" s="280">
        <f>T274</f>
        <v>0</v>
      </c>
      <c r="AR273" s="275" t="s">
        <v>1464</v>
      </c>
      <c r="AT273" s="281" t="s">
        <v>1461</v>
      </c>
      <c r="AU273" s="281" t="s">
        <v>1465</v>
      </c>
      <c r="AY273" s="275" t="s">
        <v>1466</v>
      </c>
      <c r="BK273" s="282">
        <f>BK274</f>
        <v>3200</v>
      </c>
    </row>
    <row r="274" spans="2:65" s="216" customFormat="1" ht="16.5" customHeight="1" x14ac:dyDescent="0.25">
      <c r="B274" s="283"/>
      <c r="C274" s="305" t="s">
        <v>1730</v>
      </c>
      <c r="D274" s="305" t="s">
        <v>1492</v>
      </c>
      <c r="E274" s="306" t="s">
        <v>1731</v>
      </c>
      <c r="F274" s="307" t="s">
        <v>1732</v>
      </c>
      <c r="G274" s="308" t="s">
        <v>20</v>
      </c>
      <c r="H274" s="309">
        <v>1</v>
      </c>
      <c r="I274" s="310">
        <v>3200</v>
      </c>
      <c r="J274" s="310">
        <f>ROUND(I274*H274,0)</f>
        <v>3200</v>
      </c>
      <c r="K274" s="311"/>
      <c r="L274" s="217"/>
      <c r="M274" s="333" t="s">
        <v>1415</v>
      </c>
      <c r="N274" s="334" t="s">
        <v>1432</v>
      </c>
      <c r="O274" s="294">
        <v>0</v>
      </c>
      <c r="P274" s="294">
        <f>O274*H274</f>
        <v>0</v>
      </c>
      <c r="Q274" s="294">
        <v>0</v>
      </c>
      <c r="R274" s="294">
        <f>Q274*H274</f>
        <v>0</v>
      </c>
      <c r="S274" s="294">
        <v>0</v>
      </c>
      <c r="T274" s="295">
        <f>S274*H274</f>
        <v>0</v>
      </c>
      <c r="AR274" s="296" t="s">
        <v>1469</v>
      </c>
      <c r="AT274" s="296" t="s">
        <v>1492</v>
      </c>
      <c r="AU274" s="296" t="s">
        <v>1464</v>
      </c>
      <c r="AY274" s="207" t="s">
        <v>1466</v>
      </c>
      <c r="BE274" s="297">
        <f>IF(N274="základní",J274,0)</f>
        <v>3200</v>
      </c>
      <c r="BF274" s="297">
        <f>IF(N274="snížená",J274,0)</f>
        <v>0</v>
      </c>
      <c r="BG274" s="297">
        <f>IF(N274="zákl. přenesená",J274,0)</f>
        <v>0</v>
      </c>
      <c r="BH274" s="297">
        <f>IF(N274="sníž. přenesená",J274,0)</f>
        <v>0</v>
      </c>
      <c r="BI274" s="297">
        <f>IF(N274="nulová",J274,0)</f>
        <v>0</v>
      </c>
      <c r="BJ274" s="207" t="s">
        <v>1464</v>
      </c>
      <c r="BK274" s="297">
        <f>ROUND(I274*H274,0)</f>
        <v>3200</v>
      </c>
      <c r="BL274" s="207" t="s">
        <v>1469</v>
      </c>
      <c r="BM274" s="296" t="s">
        <v>1733</v>
      </c>
    </row>
    <row r="275" spans="2:65" s="216" customFormat="1" ht="7" customHeight="1" x14ac:dyDescent="0.25">
      <c r="B275" s="245"/>
      <c r="C275" s="246"/>
      <c r="D275" s="246"/>
      <c r="E275" s="246"/>
      <c r="F275" s="246"/>
      <c r="G275" s="246"/>
      <c r="H275" s="246"/>
      <c r="I275" s="246"/>
      <c r="J275" s="246"/>
      <c r="K275" s="246"/>
      <c r="L275" s="217"/>
    </row>
  </sheetData>
  <autoFilter ref="C135:K274" xr:uid="{00000000-0009-0000-0000-000001000000}"/>
  <mergeCells count="8">
    <mergeCell ref="E126:H126"/>
    <mergeCell ref="E128:H128"/>
    <mergeCell ref="L2:V2"/>
    <mergeCell ref="E7:H7"/>
    <mergeCell ref="E9:H9"/>
    <mergeCell ref="E27:H27"/>
    <mergeCell ref="E85:H85"/>
    <mergeCell ref="E87:H87"/>
  </mergeCells>
  <pageMargins left="0.39374999999999999" right="0.39374999999999999" top="0.39374999999999999" bottom="0.39374999999999999" header="0" footer="0"/>
  <pageSetup paperSize="9" scale="89"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49406-877D-4100-9D7F-9BFB99EF87E2}">
  <sheetPr>
    <pageSetUpPr fitToPage="1"/>
  </sheetPr>
  <dimension ref="B2:BM122"/>
  <sheetViews>
    <sheetView showGridLines="0" topLeftCell="A103" workbookViewId="0">
      <selection activeCell="A123" sqref="A123"/>
    </sheetView>
  </sheetViews>
  <sheetFormatPr defaultRowHeight="10" x14ac:dyDescent="0.2"/>
  <cols>
    <col min="1" max="1" width="6.81640625" style="204" customWidth="1"/>
    <col min="2" max="2" width="1.36328125" style="204" customWidth="1"/>
    <col min="3" max="3" width="4.08984375" style="204" customWidth="1"/>
    <col min="4" max="4" width="3.54296875" style="204" customWidth="1"/>
    <col min="5" max="5" width="14" style="204" customWidth="1"/>
    <col min="6" max="6" width="41.54296875" style="204" customWidth="1"/>
    <col min="7" max="7" width="5.7265625" style="204" customWidth="1"/>
    <col min="8" max="8" width="9.36328125" style="204" customWidth="1"/>
    <col min="9" max="10" width="16.453125" style="204" customWidth="1"/>
    <col min="11" max="11" width="16.453125" style="204" hidden="1" customWidth="1"/>
    <col min="12" max="12" width="7.6328125" style="204" customWidth="1"/>
    <col min="13" max="13" width="8.81640625" style="204" hidden="1" customWidth="1"/>
    <col min="14" max="14" width="8.7265625" style="204"/>
    <col min="15" max="20" width="11.54296875" style="204" hidden="1" customWidth="1"/>
    <col min="21" max="21" width="13.36328125" style="204" hidden="1" customWidth="1"/>
    <col min="22" max="22" width="10.08984375" style="204" customWidth="1"/>
    <col min="23" max="23" width="13.36328125" style="204" customWidth="1"/>
    <col min="24" max="24" width="10.08984375" style="204" customWidth="1"/>
    <col min="25" max="25" width="12.26953125" style="204" customWidth="1"/>
    <col min="26" max="26" width="9" style="204" customWidth="1"/>
    <col min="27" max="27" width="12.26953125" style="204" customWidth="1"/>
    <col min="28" max="28" width="13.36328125" style="204" customWidth="1"/>
    <col min="29" max="29" width="9" style="204" customWidth="1"/>
    <col min="30" max="30" width="12.26953125" style="204" customWidth="1"/>
    <col min="31" max="31" width="13.36328125" style="204" customWidth="1"/>
    <col min="32" max="16384" width="8.7265625" style="204"/>
  </cols>
  <sheetData>
    <row r="2" spans="2:46" ht="37" customHeight="1" x14ac:dyDescent="0.2">
      <c r="L2" s="205" t="s">
        <v>1405</v>
      </c>
      <c r="M2" s="206"/>
      <c r="N2" s="206"/>
      <c r="O2" s="206"/>
      <c r="P2" s="206"/>
      <c r="Q2" s="206"/>
      <c r="R2" s="206"/>
      <c r="S2" s="206"/>
      <c r="T2" s="206"/>
      <c r="U2" s="206"/>
      <c r="V2" s="206"/>
      <c r="AT2" s="207" t="s">
        <v>1734</v>
      </c>
    </row>
    <row r="3" spans="2:46" ht="7" customHeight="1" x14ac:dyDescent="0.2">
      <c r="B3" s="208"/>
      <c r="C3" s="209"/>
      <c r="D3" s="209"/>
      <c r="E3" s="209"/>
      <c r="F3" s="209"/>
      <c r="G3" s="209"/>
      <c r="H3" s="209"/>
      <c r="I3" s="209"/>
      <c r="J3" s="209"/>
      <c r="K3" s="209"/>
      <c r="L3" s="210"/>
      <c r="AT3" s="207" t="s">
        <v>1407</v>
      </c>
    </row>
    <row r="4" spans="2:46" ht="25" customHeight="1" x14ac:dyDescent="0.2">
      <c r="B4" s="210"/>
      <c r="D4" s="211" t="s">
        <v>1408</v>
      </c>
      <c r="L4" s="210"/>
      <c r="M4" s="212" t="s">
        <v>1409</v>
      </c>
      <c r="AT4" s="207" t="s">
        <v>1410</v>
      </c>
    </row>
    <row r="5" spans="2:46" ht="7" customHeight="1" x14ac:dyDescent="0.2">
      <c r="B5" s="210"/>
      <c r="L5" s="210"/>
    </row>
    <row r="6" spans="2:46" ht="12" customHeight="1" x14ac:dyDescent="0.2">
      <c r="B6" s="210"/>
      <c r="D6" s="213" t="s">
        <v>1411</v>
      </c>
      <c r="L6" s="210"/>
    </row>
    <row r="7" spans="2:46" ht="16.5" customHeight="1" x14ac:dyDescent="0.2">
      <c r="B7" s="210"/>
      <c r="E7" s="214" t="str">
        <f>'[3]Rekapitulace stavby'!K6</f>
        <v>Chodník při silnici II/324 Podmoky</v>
      </c>
      <c r="F7" s="215"/>
      <c r="G7" s="215"/>
      <c r="H7" s="215"/>
      <c r="L7" s="210"/>
    </row>
    <row r="8" spans="2:46" s="216" customFormat="1" ht="12" customHeight="1" x14ac:dyDescent="0.25">
      <c r="B8" s="217"/>
      <c r="D8" s="213" t="s">
        <v>1412</v>
      </c>
      <c r="L8" s="217"/>
    </row>
    <row r="9" spans="2:46" s="216" customFormat="1" ht="16.5" customHeight="1" x14ac:dyDescent="0.25">
      <c r="B9" s="217"/>
      <c r="E9" s="218" t="s">
        <v>1735</v>
      </c>
      <c r="F9" s="219"/>
      <c r="G9" s="219"/>
      <c r="H9" s="219"/>
      <c r="L9" s="217"/>
    </row>
    <row r="10" spans="2:46" s="216" customFormat="1" x14ac:dyDescent="0.25">
      <c r="B10" s="217"/>
      <c r="L10" s="217"/>
    </row>
    <row r="11" spans="2:46" s="216" customFormat="1" ht="12" customHeight="1" x14ac:dyDescent="0.25">
      <c r="B11" s="217"/>
      <c r="D11" s="213" t="s">
        <v>1414</v>
      </c>
      <c r="F11" s="220" t="s">
        <v>1415</v>
      </c>
      <c r="I11" s="213" t="s">
        <v>1416</v>
      </c>
      <c r="J11" s="220" t="s">
        <v>1415</v>
      </c>
      <c r="L11" s="217"/>
    </row>
    <row r="12" spans="2:46" s="216" customFormat="1" ht="12" customHeight="1" x14ac:dyDescent="0.25">
      <c r="B12" s="217"/>
      <c r="D12" s="213" t="s">
        <v>1417</v>
      </c>
      <c r="F12" s="220" t="s">
        <v>1418</v>
      </c>
      <c r="I12" s="213" t="s">
        <v>1419</v>
      </c>
      <c r="J12" s="221">
        <f>'[3]Rekapitulace stavby'!AN8</f>
        <v>43885</v>
      </c>
      <c r="L12" s="217"/>
    </row>
    <row r="13" spans="2:46" s="216" customFormat="1" ht="10.9" customHeight="1" x14ac:dyDescent="0.25">
      <c r="B13" s="217"/>
      <c r="L13" s="217"/>
    </row>
    <row r="14" spans="2:46" s="216" customFormat="1" ht="12" customHeight="1" x14ac:dyDescent="0.25">
      <c r="B14" s="217"/>
      <c r="D14" s="213" t="s">
        <v>1420</v>
      </c>
      <c r="I14" s="213" t="s">
        <v>1421</v>
      </c>
      <c r="J14" s="220" t="s">
        <v>1415</v>
      </c>
      <c r="L14" s="217"/>
    </row>
    <row r="15" spans="2:46" s="216" customFormat="1" ht="18" customHeight="1" x14ac:dyDescent="0.25">
      <c r="B15" s="217"/>
      <c r="E15" s="220" t="s">
        <v>332</v>
      </c>
      <c r="I15" s="213" t="s">
        <v>1422</v>
      </c>
      <c r="J15" s="220" t="s">
        <v>1415</v>
      </c>
      <c r="L15" s="217"/>
    </row>
    <row r="16" spans="2:46" s="216" customFormat="1" ht="7" customHeight="1" x14ac:dyDescent="0.25">
      <c r="B16" s="217"/>
      <c r="L16" s="217"/>
    </row>
    <row r="17" spans="2:12" s="216" customFormat="1" ht="12" customHeight="1" x14ac:dyDescent="0.25">
      <c r="B17" s="217"/>
      <c r="D17" s="213" t="s">
        <v>1423</v>
      </c>
      <c r="I17" s="213" t="s">
        <v>1421</v>
      </c>
      <c r="J17" s="220" t="s">
        <v>1415</v>
      </c>
      <c r="L17" s="217"/>
    </row>
    <row r="18" spans="2:12" s="216" customFormat="1" ht="18" customHeight="1" x14ac:dyDescent="0.25">
      <c r="B18" s="217"/>
      <c r="E18" s="220" t="s">
        <v>1424</v>
      </c>
      <c r="I18" s="213" t="s">
        <v>1422</v>
      </c>
      <c r="J18" s="220" t="s">
        <v>1415</v>
      </c>
      <c r="L18" s="217"/>
    </row>
    <row r="19" spans="2:12" s="216" customFormat="1" ht="7" customHeight="1" x14ac:dyDescent="0.25">
      <c r="B19" s="217"/>
      <c r="L19" s="217"/>
    </row>
    <row r="20" spans="2:12" s="216" customFormat="1" ht="12" customHeight="1" x14ac:dyDescent="0.25">
      <c r="B20" s="217"/>
      <c r="D20" s="213" t="s">
        <v>1425</v>
      </c>
      <c r="I20" s="213" t="s">
        <v>1421</v>
      </c>
      <c r="J20" s="220" t="str">
        <f>IF('[3]Rekapitulace stavby'!AN16="","",'[3]Rekapitulace stavby'!AN16)</f>
        <v/>
      </c>
      <c r="L20" s="217"/>
    </row>
    <row r="21" spans="2:12" s="216" customFormat="1" ht="18" customHeight="1" x14ac:dyDescent="0.25">
      <c r="B21" s="217"/>
      <c r="E21" s="220" t="str">
        <f>IF('[3]Rekapitulace stavby'!E17="","",'[3]Rekapitulace stavby'!E17)</f>
        <v xml:space="preserve"> </v>
      </c>
      <c r="I21" s="213" t="s">
        <v>1422</v>
      </c>
      <c r="J21" s="220" t="str">
        <f>IF('[3]Rekapitulace stavby'!AN17="","",'[3]Rekapitulace stavby'!AN17)</f>
        <v/>
      </c>
      <c r="L21" s="217"/>
    </row>
    <row r="22" spans="2:12" s="216" customFormat="1" ht="7" customHeight="1" x14ac:dyDescent="0.25">
      <c r="B22" s="217"/>
      <c r="L22" s="217"/>
    </row>
    <row r="23" spans="2:12" s="216" customFormat="1" ht="12" customHeight="1" x14ac:dyDescent="0.25">
      <c r="B23" s="217"/>
      <c r="D23" s="213" t="s">
        <v>1426</v>
      </c>
      <c r="I23" s="213" t="s">
        <v>1421</v>
      </c>
      <c r="J23" s="220" t="str">
        <f>IF('[3]Rekapitulace stavby'!AN19="","",'[3]Rekapitulace stavby'!AN19)</f>
        <v/>
      </c>
      <c r="L23" s="217"/>
    </row>
    <row r="24" spans="2:12" s="216" customFormat="1" ht="18" customHeight="1" x14ac:dyDescent="0.25">
      <c r="B24" s="217"/>
      <c r="E24" s="220" t="str">
        <f>IF('[3]Rekapitulace stavby'!E20="","",'[3]Rekapitulace stavby'!E20)</f>
        <v xml:space="preserve"> </v>
      </c>
      <c r="I24" s="213" t="s">
        <v>1422</v>
      </c>
      <c r="J24" s="220" t="str">
        <f>IF('[3]Rekapitulace stavby'!AN20="","",'[3]Rekapitulace stavby'!AN20)</f>
        <v/>
      </c>
      <c r="L24" s="217"/>
    </row>
    <row r="25" spans="2:12" s="216" customFormat="1" ht="7" customHeight="1" x14ac:dyDescent="0.25">
      <c r="B25" s="217"/>
      <c r="L25" s="217"/>
    </row>
    <row r="26" spans="2:12" s="216" customFormat="1" ht="12" customHeight="1" x14ac:dyDescent="0.25">
      <c r="B26" s="217"/>
      <c r="D26" s="213" t="s">
        <v>1427</v>
      </c>
      <c r="L26" s="217"/>
    </row>
    <row r="27" spans="2:12" s="222" customFormat="1" ht="16.5" customHeight="1" x14ac:dyDescent="0.25">
      <c r="B27" s="223"/>
      <c r="E27" s="224" t="s">
        <v>1415</v>
      </c>
      <c r="F27" s="224"/>
      <c r="G27" s="224"/>
      <c r="H27" s="224"/>
      <c r="L27" s="223"/>
    </row>
    <row r="28" spans="2:12" s="216" customFormat="1" ht="7" customHeight="1" x14ac:dyDescent="0.25">
      <c r="B28" s="217"/>
      <c r="L28" s="217"/>
    </row>
    <row r="29" spans="2:12" s="216" customFormat="1" ht="7" customHeight="1" x14ac:dyDescent="0.25">
      <c r="B29" s="217"/>
      <c r="D29" s="225"/>
      <c r="E29" s="225"/>
      <c r="F29" s="225"/>
      <c r="G29" s="225"/>
      <c r="H29" s="225"/>
      <c r="I29" s="225"/>
      <c r="J29" s="225"/>
      <c r="K29" s="225"/>
      <c r="L29" s="217"/>
    </row>
    <row r="30" spans="2:12" s="216" customFormat="1" ht="25.4" customHeight="1" x14ac:dyDescent="0.25">
      <c r="B30" s="217"/>
      <c r="D30" s="226" t="s">
        <v>1428</v>
      </c>
      <c r="J30" s="227">
        <f>ROUND(J118, 2)</f>
        <v>-139730</v>
      </c>
      <c r="L30" s="217"/>
    </row>
    <row r="31" spans="2:12" s="216" customFormat="1" ht="7" customHeight="1" x14ac:dyDescent="0.25">
      <c r="B31" s="217"/>
      <c r="D31" s="225"/>
      <c r="E31" s="225"/>
      <c r="F31" s="225"/>
      <c r="G31" s="225"/>
      <c r="H31" s="225"/>
      <c r="I31" s="225"/>
      <c r="J31" s="225"/>
      <c r="K31" s="225"/>
      <c r="L31" s="217"/>
    </row>
    <row r="32" spans="2:12" s="216" customFormat="1" ht="14.5" customHeight="1" x14ac:dyDescent="0.25">
      <c r="B32" s="217"/>
      <c r="F32" s="228" t="s">
        <v>1429</v>
      </c>
      <c r="I32" s="228" t="s">
        <v>1430</v>
      </c>
      <c r="J32" s="228" t="s">
        <v>1431</v>
      </c>
      <c r="L32" s="217"/>
    </row>
    <row r="33" spans="2:12" s="216" customFormat="1" ht="14.5" customHeight="1" x14ac:dyDescent="0.25">
      <c r="B33" s="217"/>
      <c r="D33" s="229" t="s">
        <v>15</v>
      </c>
      <c r="E33" s="213" t="s">
        <v>1432</v>
      </c>
      <c r="F33" s="230">
        <f>ROUND((SUM(BE118:BE121)),  2)</f>
        <v>-139730</v>
      </c>
      <c r="I33" s="231">
        <v>0.21</v>
      </c>
      <c r="J33" s="230">
        <f>ROUND(((SUM(BE118:BE121))*I33),  2)</f>
        <v>-29343.3</v>
      </c>
      <c r="L33" s="217"/>
    </row>
    <row r="34" spans="2:12" s="216" customFormat="1" ht="14.5" customHeight="1" x14ac:dyDescent="0.25">
      <c r="B34" s="217"/>
      <c r="E34" s="213" t="s">
        <v>1433</v>
      </c>
      <c r="F34" s="230">
        <f>ROUND((SUM(BF118:BF121)),  2)</f>
        <v>0</v>
      </c>
      <c r="I34" s="231">
        <v>0.15</v>
      </c>
      <c r="J34" s="230">
        <f>ROUND(((SUM(BF118:BF121))*I34),  2)</f>
        <v>0</v>
      </c>
      <c r="L34" s="217"/>
    </row>
    <row r="35" spans="2:12" s="216" customFormat="1" ht="14.5" hidden="1" customHeight="1" x14ac:dyDescent="0.25">
      <c r="B35" s="217"/>
      <c r="E35" s="213" t="s">
        <v>1434</v>
      </c>
      <c r="F35" s="230">
        <f>ROUND((SUM(BG118:BG121)),  2)</f>
        <v>0</v>
      </c>
      <c r="I35" s="231">
        <v>0.21</v>
      </c>
      <c r="J35" s="230">
        <f>0</f>
        <v>0</v>
      </c>
      <c r="L35" s="217"/>
    </row>
    <row r="36" spans="2:12" s="216" customFormat="1" ht="14.5" hidden="1" customHeight="1" x14ac:dyDescent="0.25">
      <c r="B36" s="217"/>
      <c r="E36" s="213" t="s">
        <v>1435</v>
      </c>
      <c r="F36" s="230">
        <f>ROUND((SUM(BH118:BH121)),  2)</f>
        <v>0</v>
      </c>
      <c r="I36" s="231">
        <v>0.15</v>
      </c>
      <c r="J36" s="230">
        <f>0</f>
        <v>0</v>
      </c>
      <c r="L36" s="217"/>
    </row>
    <row r="37" spans="2:12" s="216" customFormat="1" ht="14.5" hidden="1" customHeight="1" x14ac:dyDescent="0.25">
      <c r="B37" s="217"/>
      <c r="E37" s="213" t="s">
        <v>1436</v>
      </c>
      <c r="F37" s="230">
        <f>ROUND((SUM(BI118:BI121)),  2)</f>
        <v>0</v>
      </c>
      <c r="I37" s="231">
        <v>0</v>
      </c>
      <c r="J37" s="230">
        <f>0</f>
        <v>0</v>
      </c>
      <c r="L37" s="217"/>
    </row>
    <row r="38" spans="2:12" s="216" customFormat="1" ht="7" customHeight="1" x14ac:dyDescent="0.25">
      <c r="B38" s="217"/>
      <c r="L38" s="217"/>
    </row>
    <row r="39" spans="2:12" s="216" customFormat="1" ht="25.4" customHeight="1" x14ac:dyDescent="0.25">
      <c r="B39" s="217"/>
      <c r="C39" s="232"/>
      <c r="D39" s="233" t="s">
        <v>215</v>
      </c>
      <c r="E39" s="234"/>
      <c r="F39" s="234"/>
      <c r="G39" s="235" t="s">
        <v>1437</v>
      </c>
      <c r="H39" s="236" t="s">
        <v>1438</v>
      </c>
      <c r="I39" s="234"/>
      <c r="J39" s="237">
        <f>SUM(J30:J37)</f>
        <v>-169073.3</v>
      </c>
      <c r="K39" s="238"/>
      <c r="L39" s="217"/>
    </row>
    <row r="40" spans="2:12" s="216" customFormat="1" ht="14.5" customHeight="1" x14ac:dyDescent="0.25">
      <c r="B40" s="217"/>
      <c r="L40" s="217"/>
    </row>
    <row r="41" spans="2:12" ht="14.5" customHeight="1" x14ac:dyDescent="0.2">
      <c r="B41" s="210"/>
      <c r="L41" s="210"/>
    </row>
    <row r="42" spans="2:12" ht="14.5" customHeight="1" x14ac:dyDescent="0.2">
      <c r="B42" s="210"/>
      <c r="L42" s="210"/>
    </row>
    <row r="43" spans="2:12" ht="14.5" customHeight="1" x14ac:dyDescent="0.2">
      <c r="B43" s="210"/>
      <c r="L43" s="210"/>
    </row>
    <row r="44" spans="2:12" ht="14.5" customHeight="1" x14ac:dyDescent="0.2">
      <c r="B44" s="210"/>
      <c r="L44" s="210"/>
    </row>
    <row r="45" spans="2:12" ht="14.5" customHeight="1" x14ac:dyDescent="0.2">
      <c r="B45" s="210"/>
      <c r="L45" s="210"/>
    </row>
    <row r="46" spans="2:12" ht="14.5" customHeight="1" x14ac:dyDescent="0.2">
      <c r="B46" s="210"/>
      <c r="L46" s="210"/>
    </row>
    <row r="47" spans="2:12" ht="14.5" customHeight="1" x14ac:dyDescent="0.2">
      <c r="B47" s="210"/>
      <c r="L47" s="210"/>
    </row>
    <row r="48" spans="2:12" ht="14.5" customHeight="1" x14ac:dyDescent="0.2">
      <c r="B48" s="210"/>
      <c r="L48" s="210"/>
    </row>
    <row r="49" spans="2:12" ht="14.5" customHeight="1" x14ac:dyDescent="0.2">
      <c r="B49" s="210"/>
      <c r="L49" s="210"/>
    </row>
    <row r="50" spans="2:12" s="216" customFormat="1" ht="14.5" customHeight="1" x14ac:dyDescent="0.25">
      <c r="B50" s="217"/>
      <c r="D50" s="239" t="s">
        <v>218</v>
      </c>
      <c r="E50" s="240"/>
      <c r="F50" s="240"/>
      <c r="G50" s="239" t="s">
        <v>232</v>
      </c>
      <c r="H50" s="240"/>
      <c r="I50" s="240"/>
      <c r="J50" s="240"/>
      <c r="K50" s="240"/>
      <c r="L50" s="217"/>
    </row>
    <row r="51" spans="2:12" x14ac:dyDescent="0.2">
      <c r="B51" s="210"/>
      <c r="L51" s="210"/>
    </row>
    <row r="52" spans="2:12" x14ac:dyDescent="0.2">
      <c r="B52" s="210"/>
      <c r="L52" s="210"/>
    </row>
    <row r="53" spans="2:12" x14ac:dyDescent="0.2">
      <c r="B53" s="210"/>
      <c r="L53" s="210"/>
    </row>
    <row r="54" spans="2:12" x14ac:dyDescent="0.2">
      <c r="B54" s="210"/>
      <c r="L54" s="210"/>
    </row>
    <row r="55" spans="2:12" x14ac:dyDescent="0.2">
      <c r="B55" s="210"/>
      <c r="L55" s="210"/>
    </row>
    <row r="56" spans="2:12" x14ac:dyDescent="0.2">
      <c r="B56" s="210"/>
      <c r="L56" s="210"/>
    </row>
    <row r="57" spans="2:12" x14ac:dyDescent="0.2">
      <c r="B57" s="210"/>
      <c r="L57" s="210"/>
    </row>
    <row r="58" spans="2:12" x14ac:dyDescent="0.2">
      <c r="B58" s="210"/>
      <c r="L58" s="210"/>
    </row>
    <row r="59" spans="2:12" x14ac:dyDescent="0.2">
      <c r="B59" s="210"/>
      <c r="L59" s="210"/>
    </row>
    <row r="60" spans="2:12" x14ac:dyDescent="0.2">
      <c r="B60" s="210"/>
      <c r="L60" s="210"/>
    </row>
    <row r="61" spans="2:12" s="216" customFormat="1" ht="12.5" x14ac:dyDescent="0.25">
      <c r="B61" s="217"/>
      <c r="D61" s="241" t="s">
        <v>1439</v>
      </c>
      <c r="E61" s="242"/>
      <c r="F61" s="243" t="s">
        <v>1440</v>
      </c>
      <c r="G61" s="241" t="s">
        <v>1439</v>
      </c>
      <c r="H61" s="242"/>
      <c r="I61" s="242"/>
      <c r="J61" s="244" t="s">
        <v>1440</v>
      </c>
      <c r="K61" s="242"/>
      <c r="L61" s="217"/>
    </row>
    <row r="62" spans="2:12" x14ac:dyDescent="0.2">
      <c r="B62" s="210"/>
      <c r="L62" s="210"/>
    </row>
    <row r="63" spans="2:12" x14ac:dyDescent="0.2">
      <c r="B63" s="210"/>
      <c r="L63" s="210"/>
    </row>
    <row r="64" spans="2:12" x14ac:dyDescent="0.2">
      <c r="B64" s="210"/>
      <c r="L64" s="210"/>
    </row>
    <row r="65" spans="2:12" s="216" customFormat="1" ht="13" x14ac:dyDescent="0.25">
      <c r="B65" s="217"/>
      <c r="D65" s="239" t="s">
        <v>1441</v>
      </c>
      <c r="E65" s="240"/>
      <c r="F65" s="240"/>
      <c r="G65" s="239" t="s">
        <v>1442</v>
      </c>
      <c r="H65" s="240"/>
      <c r="I65" s="240"/>
      <c r="J65" s="240"/>
      <c r="K65" s="240"/>
      <c r="L65" s="217"/>
    </row>
    <row r="66" spans="2:12" x14ac:dyDescent="0.2">
      <c r="B66" s="210"/>
      <c r="L66" s="210"/>
    </row>
    <row r="67" spans="2:12" x14ac:dyDescent="0.2">
      <c r="B67" s="210"/>
      <c r="L67" s="210"/>
    </row>
    <row r="68" spans="2:12" x14ac:dyDescent="0.2">
      <c r="B68" s="210"/>
      <c r="L68" s="210"/>
    </row>
    <row r="69" spans="2:12" x14ac:dyDescent="0.2">
      <c r="B69" s="210"/>
      <c r="L69" s="210"/>
    </row>
    <row r="70" spans="2:12" x14ac:dyDescent="0.2">
      <c r="B70" s="210"/>
      <c r="L70" s="210"/>
    </row>
    <row r="71" spans="2:12" x14ac:dyDescent="0.2">
      <c r="B71" s="210"/>
      <c r="L71" s="210"/>
    </row>
    <row r="72" spans="2:12" x14ac:dyDescent="0.2">
      <c r="B72" s="210"/>
      <c r="L72" s="210"/>
    </row>
    <row r="73" spans="2:12" x14ac:dyDescent="0.2">
      <c r="B73" s="210"/>
      <c r="L73" s="210"/>
    </row>
    <row r="74" spans="2:12" x14ac:dyDescent="0.2">
      <c r="B74" s="210"/>
      <c r="L74" s="210"/>
    </row>
    <row r="75" spans="2:12" x14ac:dyDescent="0.2">
      <c r="B75" s="210"/>
      <c r="L75" s="210"/>
    </row>
    <row r="76" spans="2:12" s="216" customFormat="1" ht="12.5" x14ac:dyDescent="0.25">
      <c r="B76" s="217"/>
      <c r="D76" s="241" t="s">
        <v>1439</v>
      </c>
      <c r="E76" s="242"/>
      <c r="F76" s="243" t="s">
        <v>1440</v>
      </c>
      <c r="G76" s="241" t="s">
        <v>1439</v>
      </c>
      <c r="H76" s="242"/>
      <c r="I76" s="242"/>
      <c r="J76" s="244" t="s">
        <v>1440</v>
      </c>
      <c r="K76" s="242"/>
      <c r="L76" s="217"/>
    </row>
    <row r="77" spans="2:12" s="216" customFormat="1" ht="14.5" customHeight="1" x14ac:dyDescent="0.25">
      <c r="B77" s="245"/>
      <c r="C77" s="246"/>
      <c r="D77" s="246"/>
      <c r="E77" s="246"/>
      <c r="F77" s="246"/>
      <c r="G77" s="246"/>
      <c r="H77" s="246"/>
      <c r="I77" s="246"/>
      <c r="J77" s="246"/>
      <c r="K77" s="246"/>
      <c r="L77" s="217"/>
    </row>
    <row r="81" spans="2:47" s="216" customFormat="1" ht="7" customHeight="1" x14ac:dyDescent="0.25">
      <c r="B81" s="247"/>
      <c r="C81" s="248"/>
      <c r="D81" s="248"/>
      <c r="E81" s="248"/>
      <c r="F81" s="248"/>
      <c r="G81" s="248"/>
      <c r="H81" s="248"/>
      <c r="I81" s="248"/>
      <c r="J81" s="248"/>
      <c r="K81" s="248"/>
      <c r="L81" s="217"/>
    </row>
    <row r="82" spans="2:47" s="216" customFormat="1" ht="25" customHeight="1" x14ac:dyDescent="0.25">
      <c r="B82" s="217"/>
      <c r="C82" s="211" t="s">
        <v>1443</v>
      </c>
      <c r="L82" s="217"/>
    </row>
    <row r="83" spans="2:47" s="216" customFormat="1" ht="7" customHeight="1" x14ac:dyDescent="0.25">
      <c r="B83" s="217"/>
      <c r="L83" s="217"/>
    </row>
    <row r="84" spans="2:47" s="216" customFormat="1" ht="12" customHeight="1" x14ac:dyDescent="0.25">
      <c r="B84" s="217"/>
      <c r="C84" s="213" t="s">
        <v>1411</v>
      </c>
      <c r="L84" s="217"/>
    </row>
    <row r="85" spans="2:47" s="216" customFormat="1" ht="16.5" customHeight="1" x14ac:dyDescent="0.25">
      <c r="B85" s="217"/>
      <c r="E85" s="214" t="str">
        <f>E7</f>
        <v>Chodník při silnici II/324 Podmoky</v>
      </c>
      <c r="F85" s="215"/>
      <c r="G85" s="215"/>
      <c r="H85" s="215"/>
      <c r="L85" s="217"/>
    </row>
    <row r="86" spans="2:47" s="216" customFormat="1" ht="12" customHeight="1" x14ac:dyDescent="0.25">
      <c r="B86" s="217"/>
      <c r="C86" s="213" t="s">
        <v>1412</v>
      </c>
      <c r="L86" s="217"/>
    </row>
    <row r="87" spans="2:47" s="216" customFormat="1" ht="16.5" customHeight="1" x14ac:dyDescent="0.25">
      <c r="B87" s="217"/>
      <c r="E87" s="218" t="str">
        <f>E9</f>
        <v>MP4 - SO 101_U Rekonstrukce chodníku II/324 - méněpráce</v>
      </c>
      <c r="F87" s="219"/>
      <c r="G87" s="219"/>
      <c r="H87" s="219"/>
      <c r="L87" s="217"/>
    </row>
    <row r="88" spans="2:47" s="216" customFormat="1" ht="7" customHeight="1" x14ac:dyDescent="0.25">
      <c r="B88" s="217"/>
      <c r="L88" s="217"/>
    </row>
    <row r="89" spans="2:47" s="216" customFormat="1" ht="12" customHeight="1" x14ac:dyDescent="0.25">
      <c r="B89" s="217"/>
      <c r="C89" s="213" t="s">
        <v>1417</v>
      </c>
      <c r="F89" s="220" t="str">
        <f>F12</f>
        <v xml:space="preserve"> </v>
      </c>
      <c r="I89" s="213" t="s">
        <v>1419</v>
      </c>
      <c r="J89" s="221">
        <f>IF(J12="","",J12)</f>
        <v>43885</v>
      </c>
      <c r="L89" s="217"/>
    </row>
    <row r="90" spans="2:47" s="216" customFormat="1" ht="7" customHeight="1" x14ac:dyDescent="0.25">
      <c r="B90" s="217"/>
      <c r="L90" s="217"/>
    </row>
    <row r="91" spans="2:47" s="216" customFormat="1" ht="15.25" customHeight="1" x14ac:dyDescent="0.25">
      <c r="B91" s="217"/>
      <c r="C91" s="213" t="s">
        <v>1420</v>
      </c>
      <c r="F91" s="220" t="str">
        <f>E15</f>
        <v>Obec Podmoky</v>
      </c>
      <c r="I91" s="213" t="s">
        <v>1425</v>
      </c>
      <c r="J91" s="249" t="str">
        <f>E21</f>
        <v xml:space="preserve"> </v>
      </c>
      <c r="L91" s="217"/>
    </row>
    <row r="92" spans="2:47" s="216" customFormat="1" ht="15.25" customHeight="1" x14ac:dyDescent="0.25">
      <c r="B92" s="217"/>
      <c r="C92" s="213" t="s">
        <v>1423</v>
      </c>
      <c r="F92" s="220" t="str">
        <f>IF(E18="","",E18)</f>
        <v>HALKO stavební společnost, s.r.o.</v>
      </c>
      <c r="I92" s="213" t="s">
        <v>1426</v>
      </c>
      <c r="J92" s="249" t="str">
        <f>E24</f>
        <v xml:space="preserve"> </v>
      </c>
      <c r="L92" s="217"/>
    </row>
    <row r="93" spans="2:47" s="216" customFormat="1" ht="10.4" customHeight="1" x14ac:dyDescent="0.25">
      <c r="B93" s="217"/>
      <c r="L93" s="217"/>
    </row>
    <row r="94" spans="2:47" s="216" customFormat="1" ht="29.25" customHeight="1" x14ac:dyDescent="0.25">
      <c r="B94" s="217"/>
      <c r="C94" s="250" t="s">
        <v>1444</v>
      </c>
      <c r="D94" s="232"/>
      <c r="E94" s="232"/>
      <c r="F94" s="232"/>
      <c r="G94" s="232"/>
      <c r="H94" s="232"/>
      <c r="I94" s="232"/>
      <c r="J94" s="251" t="s">
        <v>1445</v>
      </c>
      <c r="K94" s="232"/>
      <c r="L94" s="217"/>
    </row>
    <row r="95" spans="2:47" s="216" customFormat="1" ht="10.4" customHeight="1" x14ac:dyDescent="0.25">
      <c r="B95" s="217"/>
      <c r="L95" s="217"/>
    </row>
    <row r="96" spans="2:47" s="216" customFormat="1" ht="22.9" customHeight="1" x14ac:dyDescent="0.25">
      <c r="B96" s="217"/>
      <c r="C96" s="252" t="s">
        <v>1446</v>
      </c>
      <c r="J96" s="227">
        <f>J118</f>
        <v>-139730</v>
      </c>
      <c r="L96" s="217"/>
      <c r="AU96" s="207" t="s">
        <v>1447</v>
      </c>
    </row>
    <row r="97" spans="2:12" s="253" customFormat="1" ht="25" customHeight="1" x14ac:dyDescent="0.25">
      <c r="B97" s="254"/>
      <c r="D97" s="255" t="s">
        <v>1736</v>
      </c>
      <c r="E97" s="256"/>
      <c r="F97" s="256"/>
      <c r="G97" s="256"/>
      <c r="H97" s="256"/>
      <c r="I97" s="256"/>
      <c r="J97" s="257">
        <f>J119</f>
        <v>-139730</v>
      </c>
      <c r="L97" s="254"/>
    </row>
    <row r="98" spans="2:12" s="299" customFormat="1" ht="19.899999999999999" customHeight="1" x14ac:dyDescent="0.25">
      <c r="B98" s="298"/>
      <c r="D98" s="300" t="s">
        <v>1737</v>
      </c>
      <c r="E98" s="301"/>
      <c r="F98" s="301"/>
      <c r="G98" s="301"/>
      <c r="H98" s="301"/>
      <c r="I98" s="301"/>
      <c r="J98" s="302">
        <f>J120</f>
        <v>-139730</v>
      </c>
      <c r="L98" s="298"/>
    </row>
    <row r="99" spans="2:12" s="216" customFormat="1" ht="21.75" customHeight="1" x14ac:dyDescent="0.25">
      <c r="B99" s="217"/>
      <c r="L99" s="217"/>
    </row>
    <row r="100" spans="2:12" s="216" customFormat="1" ht="7" customHeight="1" x14ac:dyDescent="0.25">
      <c r="B100" s="245"/>
      <c r="C100" s="246"/>
      <c r="D100" s="246"/>
      <c r="E100" s="246"/>
      <c r="F100" s="246"/>
      <c r="G100" s="246"/>
      <c r="H100" s="246"/>
      <c r="I100" s="246"/>
      <c r="J100" s="246"/>
      <c r="K100" s="246"/>
      <c r="L100" s="217"/>
    </row>
    <row r="104" spans="2:12" s="216" customFormat="1" ht="7" customHeight="1" x14ac:dyDescent="0.25">
      <c r="B104" s="247"/>
      <c r="C104" s="248"/>
      <c r="D104" s="248"/>
      <c r="E104" s="248"/>
      <c r="F104" s="248"/>
      <c r="G104" s="248"/>
      <c r="H104" s="248"/>
      <c r="I104" s="248"/>
      <c r="J104" s="248"/>
      <c r="K104" s="248"/>
      <c r="L104" s="217"/>
    </row>
    <row r="105" spans="2:12" s="216" customFormat="1" ht="25" customHeight="1" x14ac:dyDescent="0.25">
      <c r="B105" s="217"/>
      <c r="C105" s="211" t="s">
        <v>1449</v>
      </c>
      <c r="L105" s="217"/>
    </row>
    <row r="106" spans="2:12" s="216" customFormat="1" ht="7" customHeight="1" x14ac:dyDescent="0.25">
      <c r="B106" s="217"/>
      <c r="L106" s="217"/>
    </row>
    <row r="107" spans="2:12" s="216" customFormat="1" ht="12" customHeight="1" x14ac:dyDescent="0.25">
      <c r="B107" s="217"/>
      <c r="C107" s="213" t="s">
        <v>1411</v>
      </c>
      <c r="L107" s="217"/>
    </row>
    <row r="108" spans="2:12" s="216" customFormat="1" ht="16.5" customHeight="1" x14ac:dyDescent="0.25">
      <c r="B108" s="217"/>
      <c r="E108" s="214" t="str">
        <f>E7</f>
        <v>Chodník při silnici II/324 Podmoky</v>
      </c>
      <c r="F108" s="215"/>
      <c r="G108" s="215"/>
      <c r="H108" s="215"/>
      <c r="L108" s="217"/>
    </row>
    <row r="109" spans="2:12" s="216" customFormat="1" ht="12" customHeight="1" x14ac:dyDescent="0.25">
      <c r="B109" s="217"/>
      <c r="C109" s="213" t="s">
        <v>1412</v>
      </c>
      <c r="L109" s="217"/>
    </row>
    <row r="110" spans="2:12" s="216" customFormat="1" ht="16.5" customHeight="1" x14ac:dyDescent="0.25">
      <c r="B110" s="217"/>
      <c r="E110" s="218" t="str">
        <f>E9</f>
        <v>MP4 - SO 101_U Rekonstrukce chodníku II/324 - méněpráce</v>
      </c>
      <c r="F110" s="219"/>
      <c r="G110" s="219"/>
      <c r="H110" s="219"/>
      <c r="L110" s="217"/>
    </row>
    <row r="111" spans="2:12" s="216" customFormat="1" ht="7" customHeight="1" x14ac:dyDescent="0.25">
      <c r="B111" s="217"/>
      <c r="L111" s="217"/>
    </row>
    <row r="112" spans="2:12" s="216" customFormat="1" ht="12" customHeight="1" x14ac:dyDescent="0.25">
      <c r="B112" s="217"/>
      <c r="C112" s="213" t="s">
        <v>1417</v>
      </c>
      <c r="F112" s="220" t="str">
        <f>F12</f>
        <v xml:space="preserve"> </v>
      </c>
      <c r="I112" s="213" t="s">
        <v>1419</v>
      </c>
      <c r="J112" s="221">
        <f>IF(J12="","",J12)</f>
        <v>43885</v>
      </c>
      <c r="L112" s="217"/>
    </row>
    <row r="113" spans="2:65" s="216" customFormat="1" ht="7" customHeight="1" x14ac:dyDescent="0.25">
      <c r="B113" s="217"/>
      <c r="L113" s="217"/>
    </row>
    <row r="114" spans="2:65" s="216" customFormat="1" ht="15.25" customHeight="1" x14ac:dyDescent="0.25">
      <c r="B114" s="217"/>
      <c r="C114" s="213" t="s">
        <v>1420</v>
      </c>
      <c r="F114" s="220" t="str">
        <f>E15</f>
        <v>Obec Podmoky</v>
      </c>
      <c r="I114" s="213" t="s">
        <v>1425</v>
      </c>
      <c r="J114" s="249" t="str">
        <f>E21</f>
        <v xml:space="preserve"> </v>
      </c>
      <c r="L114" s="217"/>
    </row>
    <row r="115" spans="2:65" s="216" customFormat="1" ht="15.25" customHeight="1" x14ac:dyDescent="0.25">
      <c r="B115" s="217"/>
      <c r="C115" s="213" t="s">
        <v>1423</v>
      </c>
      <c r="F115" s="220" t="str">
        <f>IF(E18="","",E18)</f>
        <v>HALKO stavební společnost, s.r.o.</v>
      </c>
      <c r="I115" s="213" t="s">
        <v>1426</v>
      </c>
      <c r="J115" s="249" t="str">
        <f>E24</f>
        <v xml:space="preserve"> </v>
      </c>
      <c r="L115" s="217"/>
    </row>
    <row r="116" spans="2:65" s="216" customFormat="1" ht="10.4" customHeight="1" x14ac:dyDescent="0.25">
      <c r="B116" s="217"/>
      <c r="L116" s="217"/>
    </row>
    <row r="117" spans="2:65" s="258" customFormat="1" ht="29.25" customHeight="1" x14ac:dyDescent="0.25">
      <c r="B117" s="259"/>
      <c r="C117" s="260" t="s">
        <v>1450</v>
      </c>
      <c r="D117" s="261" t="s">
        <v>19</v>
      </c>
      <c r="E117" s="261" t="s">
        <v>17</v>
      </c>
      <c r="F117" s="261" t="s">
        <v>30</v>
      </c>
      <c r="G117" s="261" t="s">
        <v>10</v>
      </c>
      <c r="H117" s="261" t="s">
        <v>1451</v>
      </c>
      <c r="I117" s="261" t="s">
        <v>1452</v>
      </c>
      <c r="J117" s="262" t="s">
        <v>1445</v>
      </c>
      <c r="K117" s="263" t="s">
        <v>1453</v>
      </c>
      <c r="L117" s="259"/>
      <c r="M117" s="264" t="s">
        <v>1415</v>
      </c>
      <c r="N117" s="265" t="s">
        <v>15</v>
      </c>
      <c r="O117" s="265" t="s">
        <v>1454</v>
      </c>
      <c r="P117" s="265" t="s">
        <v>1455</v>
      </c>
      <c r="Q117" s="265" t="s">
        <v>1456</v>
      </c>
      <c r="R117" s="265" t="s">
        <v>1457</v>
      </c>
      <c r="S117" s="265" t="s">
        <v>1458</v>
      </c>
      <c r="T117" s="266" t="s">
        <v>1459</v>
      </c>
    </row>
    <row r="118" spans="2:65" s="216" customFormat="1" ht="22.9" customHeight="1" x14ac:dyDescent="0.35">
      <c r="B118" s="217"/>
      <c r="C118" s="267" t="s">
        <v>1460</v>
      </c>
      <c r="J118" s="268">
        <f>BK118</f>
        <v>-139730</v>
      </c>
      <c r="L118" s="217"/>
      <c r="M118" s="269"/>
      <c r="N118" s="225"/>
      <c r="O118" s="225"/>
      <c r="P118" s="270">
        <f>P119</f>
        <v>0</v>
      </c>
      <c r="Q118" s="225"/>
      <c r="R118" s="270">
        <f>R119</f>
        <v>0</v>
      </c>
      <c r="S118" s="225"/>
      <c r="T118" s="271">
        <f>T119</f>
        <v>0</v>
      </c>
      <c r="AT118" s="207" t="s">
        <v>1461</v>
      </c>
      <c r="AU118" s="207" t="s">
        <v>1447</v>
      </c>
      <c r="BK118" s="272">
        <f>BK119</f>
        <v>-139730</v>
      </c>
    </row>
    <row r="119" spans="2:65" s="273" customFormat="1" ht="25.9" customHeight="1" x14ac:dyDescent="0.35">
      <c r="B119" s="274"/>
      <c r="D119" s="275" t="s">
        <v>1461</v>
      </c>
      <c r="E119" s="276" t="s">
        <v>1462</v>
      </c>
      <c r="F119" s="276" t="s">
        <v>1738</v>
      </c>
      <c r="J119" s="277">
        <f>BK119</f>
        <v>-139730</v>
      </c>
      <c r="L119" s="274"/>
      <c r="M119" s="278"/>
      <c r="P119" s="279">
        <f>P120</f>
        <v>0</v>
      </c>
      <c r="R119" s="279">
        <f>R120</f>
        <v>0</v>
      </c>
      <c r="T119" s="280">
        <f>T120</f>
        <v>0</v>
      </c>
      <c r="AR119" s="275" t="s">
        <v>1464</v>
      </c>
      <c r="AT119" s="281" t="s">
        <v>1461</v>
      </c>
      <c r="AU119" s="281" t="s">
        <v>1465</v>
      </c>
      <c r="AY119" s="275" t="s">
        <v>1466</v>
      </c>
      <c r="BK119" s="282">
        <f>BK120</f>
        <v>-139730</v>
      </c>
    </row>
    <row r="120" spans="2:65" s="273" customFormat="1" ht="22.9" customHeight="1" x14ac:dyDescent="0.25">
      <c r="B120" s="274"/>
      <c r="D120" s="275" t="s">
        <v>1461</v>
      </c>
      <c r="E120" s="303" t="s">
        <v>1739</v>
      </c>
      <c r="F120" s="303" t="s">
        <v>486</v>
      </c>
      <c r="J120" s="304">
        <f>BK120</f>
        <v>-139730</v>
      </c>
      <c r="L120" s="274"/>
      <c r="M120" s="278"/>
      <c r="P120" s="279">
        <f>P121</f>
        <v>0</v>
      </c>
      <c r="R120" s="279">
        <f>R121</f>
        <v>0</v>
      </c>
      <c r="T120" s="280">
        <f>T121</f>
        <v>0</v>
      </c>
      <c r="AR120" s="275" t="s">
        <v>1464</v>
      </c>
      <c r="AT120" s="281" t="s">
        <v>1461</v>
      </c>
      <c r="AU120" s="281" t="s">
        <v>1464</v>
      </c>
      <c r="AY120" s="275" t="s">
        <v>1466</v>
      </c>
      <c r="BK120" s="282">
        <f>BK121</f>
        <v>-139730</v>
      </c>
    </row>
    <row r="121" spans="2:65" s="216" customFormat="1" ht="16.5" customHeight="1" x14ac:dyDescent="0.25">
      <c r="B121" s="283"/>
      <c r="C121" s="284">
        <v>166</v>
      </c>
      <c r="D121" s="284" t="s">
        <v>1</v>
      </c>
      <c r="E121" s="285" t="s">
        <v>170</v>
      </c>
      <c r="F121" s="286" t="s">
        <v>537</v>
      </c>
      <c r="G121" s="287" t="s">
        <v>13</v>
      </c>
      <c r="H121" s="288">
        <v>-30.03</v>
      </c>
      <c r="I121" s="289">
        <v>4653</v>
      </c>
      <c r="J121" s="289">
        <f>ROUND(I121*H121,0)</f>
        <v>-139730</v>
      </c>
      <c r="K121" s="290"/>
      <c r="L121" s="291"/>
      <c r="M121" s="292" t="s">
        <v>1415</v>
      </c>
      <c r="N121" s="293" t="s">
        <v>1432</v>
      </c>
      <c r="O121" s="294">
        <v>0</v>
      </c>
      <c r="P121" s="294">
        <f>O121*H121</f>
        <v>0</v>
      </c>
      <c r="Q121" s="294">
        <v>0</v>
      </c>
      <c r="R121" s="294">
        <f>Q121*H121</f>
        <v>0</v>
      </c>
      <c r="S121" s="294">
        <v>0</v>
      </c>
      <c r="T121" s="295">
        <f>S121*H121</f>
        <v>0</v>
      </c>
      <c r="AR121" s="296" t="s">
        <v>1468</v>
      </c>
      <c r="AT121" s="296" t="s">
        <v>1</v>
      </c>
      <c r="AU121" s="296" t="s">
        <v>1407</v>
      </c>
      <c r="AY121" s="207" t="s">
        <v>1466</v>
      </c>
      <c r="BE121" s="297">
        <f>IF(N121="základní",J121,0)</f>
        <v>-139730</v>
      </c>
      <c r="BF121" s="297">
        <f>IF(N121="snížená",J121,0)</f>
        <v>0</v>
      </c>
      <c r="BG121" s="297">
        <f>IF(N121="zákl. přenesená",J121,0)</f>
        <v>0</v>
      </c>
      <c r="BH121" s="297">
        <f>IF(N121="sníž. přenesená",J121,0)</f>
        <v>0</v>
      </c>
      <c r="BI121" s="297">
        <f>IF(N121="nulová",J121,0)</f>
        <v>0</v>
      </c>
      <c r="BJ121" s="207" t="s">
        <v>1464</v>
      </c>
      <c r="BK121" s="297">
        <f>ROUND(I121*H121,0)</f>
        <v>-139730</v>
      </c>
      <c r="BL121" s="207" t="s">
        <v>1469</v>
      </c>
      <c r="BM121" s="296" t="s">
        <v>1740</v>
      </c>
    </row>
    <row r="122" spans="2:65" s="216" customFormat="1" ht="7" customHeight="1" x14ac:dyDescent="0.25">
      <c r="B122" s="245"/>
      <c r="C122" s="246"/>
      <c r="D122" s="246"/>
      <c r="E122" s="246"/>
      <c r="F122" s="246"/>
      <c r="G122" s="246"/>
      <c r="H122" s="246"/>
      <c r="I122" s="246"/>
      <c r="J122" s="246"/>
      <c r="K122" s="246"/>
      <c r="L122" s="217"/>
    </row>
  </sheetData>
  <autoFilter ref="C117:K121" xr:uid="{00000000-0009-0000-0000-000001000000}"/>
  <mergeCells count="8">
    <mergeCell ref="E108:H108"/>
    <mergeCell ref="E110:H110"/>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B8CA-ECA1-413C-B245-CDD827000879}">
  <sheetPr>
    <pageSetUpPr fitToPage="1"/>
  </sheetPr>
  <dimension ref="B2:BM122"/>
  <sheetViews>
    <sheetView showGridLines="0" workbookViewId="0"/>
  </sheetViews>
  <sheetFormatPr defaultRowHeight="10" x14ac:dyDescent="0.2"/>
  <cols>
    <col min="1" max="1" width="6.81640625" style="204" customWidth="1"/>
    <col min="2" max="2" width="1.36328125" style="204" customWidth="1"/>
    <col min="3" max="3" width="3.36328125" style="204" customWidth="1"/>
    <col min="4" max="4" width="3.54296875" style="204" customWidth="1"/>
    <col min="5" max="5" width="14" style="204" customWidth="1"/>
    <col min="6" max="6" width="41.54296875" style="204" customWidth="1"/>
    <col min="7" max="7" width="5.7265625" style="204" customWidth="1"/>
    <col min="8" max="8" width="9.36328125" style="204" customWidth="1"/>
    <col min="9" max="10" width="16.453125" style="204" customWidth="1"/>
    <col min="11" max="11" width="16.453125" style="204" hidden="1" customWidth="1"/>
    <col min="12" max="12" width="7.6328125" style="204" customWidth="1"/>
    <col min="13" max="13" width="8.81640625" style="204" hidden="1" customWidth="1"/>
    <col min="14" max="14" width="8.7265625" style="204"/>
    <col min="15" max="20" width="11.54296875" style="204" hidden="1" customWidth="1"/>
    <col min="21" max="21" width="13.36328125" style="204" hidden="1" customWidth="1"/>
    <col min="22" max="22" width="10.08984375" style="204" customWidth="1"/>
    <col min="23" max="23" width="13.36328125" style="204" customWidth="1"/>
    <col min="24" max="24" width="10.08984375" style="204" customWidth="1"/>
    <col min="25" max="25" width="12.26953125" style="204" customWidth="1"/>
    <col min="26" max="26" width="9" style="204" customWidth="1"/>
    <col min="27" max="27" width="12.26953125" style="204" customWidth="1"/>
    <col min="28" max="28" width="13.36328125" style="204" customWidth="1"/>
    <col min="29" max="29" width="9" style="204" customWidth="1"/>
    <col min="30" max="30" width="12.26953125" style="204" customWidth="1"/>
    <col min="31" max="31" width="13.36328125" style="204" customWidth="1"/>
    <col min="32" max="16384" width="8.7265625" style="204"/>
  </cols>
  <sheetData>
    <row r="2" spans="2:46" ht="37" customHeight="1" x14ac:dyDescent="0.2">
      <c r="L2" s="205" t="s">
        <v>1405</v>
      </c>
      <c r="M2" s="206"/>
      <c r="N2" s="206"/>
      <c r="O2" s="206"/>
      <c r="P2" s="206"/>
      <c r="Q2" s="206"/>
      <c r="R2" s="206"/>
      <c r="S2" s="206"/>
      <c r="T2" s="206"/>
      <c r="U2" s="206"/>
      <c r="V2" s="206"/>
      <c r="AT2" s="207" t="s">
        <v>1741</v>
      </c>
    </row>
    <row r="3" spans="2:46" ht="7" customHeight="1" x14ac:dyDescent="0.2">
      <c r="B3" s="208"/>
      <c r="C3" s="209"/>
      <c r="D3" s="209"/>
      <c r="E3" s="209"/>
      <c r="F3" s="209"/>
      <c r="G3" s="209"/>
      <c r="H3" s="209"/>
      <c r="I3" s="209"/>
      <c r="J3" s="209"/>
      <c r="K3" s="209"/>
      <c r="L3" s="210"/>
      <c r="AT3" s="207" t="s">
        <v>1407</v>
      </c>
    </row>
    <row r="4" spans="2:46" ht="25" customHeight="1" x14ac:dyDescent="0.2">
      <c r="B4" s="210"/>
      <c r="D4" s="211" t="s">
        <v>1408</v>
      </c>
      <c r="L4" s="210"/>
      <c r="M4" s="212" t="s">
        <v>1409</v>
      </c>
      <c r="AT4" s="207" t="s">
        <v>1410</v>
      </c>
    </row>
    <row r="5" spans="2:46" ht="7" customHeight="1" x14ac:dyDescent="0.2">
      <c r="B5" s="210"/>
      <c r="L5" s="210"/>
    </row>
    <row r="6" spans="2:46" ht="12" customHeight="1" x14ac:dyDescent="0.2">
      <c r="B6" s="210"/>
      <c r="D6" s="213" t="s">
        <v>1411</v>
      </c>
      <c r="L6" s="210"/>
    </row>
    <row r="7" spans="2:46" ht="16.5" customHeight="1" x14ac:dyDescent="0.2">
      <c r="B7" s="210"/>
      <c r="E7" s="214" t="str">
        <f>'[4]Rekapitulace stavby'!K6</f>
        <v>Chodník při silnici II/324 Podmoky</v>
      </c>
      <c r="F7" s="215"/>
      <c r="G7" s="215"/>
      <c r="H7" s="215"/>
      <c r="L7" s="210"/>
    </row>
    <row r="8" spans="2:46" s="216" customFormat="1" ht="12" customHeight="1" x14ac:dyDescent="0.25">
      <c r="B8" s="217"/>
      <c r="D8" s="213" t="s">
        <v>1412</v>
      </c>
      <c r="L8" s="217"/>
    </row>
    <row r="9" spans="2:46" s="216" customFormat="1" ht="16.5" customHeight="1" x14ac:dyDescent="0.25">
      <c r="B9" s="217"/>
      <c r="E9" s="218" t="s">
        <v>1742</v>
      </c>
      <c r="F9" s="219"/>
      <c r="G9" s="219"/>
      <c r="H9" s="219"/>
      <c r="L9" s="217"/>
    </row>
    <row r="10" spans="2:46" s="216" customFormat="1" x14ac:dyDescent="0.25">
      <c r="B10" s="217"/>
      <c r="L10" s="217"/>
    </row>
    <row r="11" spans="2:46" s="216" customFormat="1" ht="12" customHeight="1" x14ac:dyDescent="0.25">
      <c r="B11" s="217"/>
      <c r="D11" s="213" t="s">
        <v>1414</v>
      </c>
      <c r="F11" s="220" t="s">
        <v>1415</v>
      </c>
      <c r="I11" s="213" t="s">
        <v>1416</v>
      </c>
      <c r="J11" s="220" t="s">
        <v>1415</v>
      </c>
      <c r="L11" s="217"/>
    </row>
    <row r="12" spans="2:46" s="216" customFormat="1" ht="12" customHeight="1" x14ac:dyDescent="0.25">
      <c r="B12" s="217"/>
      <c r="D12" s="213" t="s">
        <v>1417</v>
      </c>
      <c r="F12" s="220" t="s">
        <v>1418</v>
      </c>
      <c r="I12" s="213" t="s">
        <v>1419</v>
      </c>
      <c r="J12" s="221">
        <f>'[4]Rekapitulace stavby'!AN8</f>
        <v>43885</v>
      </c>
      <c r="L12" s="217"/>
    </row>
    <row r="13" spans="2:46" s="216" customFormat="1" ht="10.9" customHeight="1" x14ac:dyDescent="0.25">
      <c r="B13" s="217"/>
      <c r="L13" s="217"/>
    </row>
    <row r="14" spans="2:46" s="216" customFormat="1" ht="12" customHeight="1" x14ac:dyDescent="0.25">
      <c r="B14" s="217"/>
      <c r="D14" s="213" t="s">
        <v>1420</v>
      </c>
      <c r="I14" s="213" t="s">
        <v>1421</v>
      </c>
      <c r="J14" s="220" t="s">
        <v>1415</v>
      </c>
      <c r="L14" s="217"/>
    </row>
    <row r="15" spans="2:46" s="216" customFormat="1" ht="18" customHeight="1" x14ac:dyDescent="0.25">
      <c r="B15" s="217"/>
      <c r="E15" s="220" t="s">
        <v>332</v>
      </c>
      <c r="I15" s="213" t="s">
        <v>1422</v>
      </c>
      <c r="J15" s="220" t="s">
        <v>1415</v>
      </c>
      <c r="L15" s="217"/>
    </row>
    <row r="16" spans="2:46" s="216" customFormat="1" ht="7" customHeight="1" x14ac:dyDescent="0.25">
      <c r="B16" s="217"/>
      <c r="L16" s="217"/>
    </row>
    <row r="17" spans="2:12" s="216" customFormat="1" ht="12" customHeight="1" x14ac:dyDescent="0.25">
      <c r="B17" s="217"/>
      <c r="D17" s="213" t="s">
        <v>1423</v>
      </c>
      <c r="I17" s="213" t="s">
        <v>1421</v>
      </c>
      <c r="J17" s="220" t="s">
        <v>1415</v>
      </c>
      <c r="L17" s="217"/>
    </row>
    <row r="18" spans="2:12" s="216" customFormat="1" ht="18" customHeight="1" x14ac:dyDescent="0.25">
      <c r="B18" s="217"/>
      <c r="E18" s="220" t="s">
        <v>1424</v>
      </c>
      <c r="I18" s="213" t="s">
        <v>1422</v>
      </c>
      <c r="J18" s="220" t="s">
        <v>1415</v>
      </c>
      <c r="L18" s="217"/>
    </row>
    <row r="19" spans="2:12" s="216" customFormat="1" ht="7" customHeight="1" x14ac:dyDescent="0.25">
      <c r="B19" s="217"/>
      <c r="L19" s="217"/>
    </row>
    <row r="20" spans="2:12" s="216" customFormat="1" ht="12" customHeight="1" x14ac:dyDescent="0.25">
      <c r="B20" s="217"/>
      <c r="D20" s="213" t="s">
        <v>1425</v>
      </c>
      <c r="I20" s="213" t="s">
        <v>1421</v>
      </c>
      <c r="J20" s="220" t="str">
        <f>IF('[4]Rekapitulace stavby'!AN16="","",'[4]Rekapitulace stavby'!AN16)</f>
        <v/>
      </c>
      <c r="L20" s="217"/>
    </row>
    <row r="21" spans="2:12" s="216" customFormat="1" ht="18" customHeight="1" x14ac:dyDescent="0.25">
      <c r="B21" s="217"/>
      <c r="E21" s="220" t="str">
        <f>IF('[4]Rekapitulace stavby'!E17="","",'[4]Rekapitulace stavby'!E17)</f>
        <v xml:space="preserve"> </v>
      </c>
      <c r="I21" s="213" t="s">
        <v>1422</v>
      </c>
      <c r="J21" s="220" t="str">
        <f>IF('[4]Rekapitulace stavby'!AN17="","",'[4]Rekapitulace stavby'!AN17)</f>
        <v/>
      </c>
      <c r="L21" s="217"/>
    </row>
    <row r="22" spans="2:12" s="216" customFormat="1" ht="7" customHeight="1" x14ac:dyDescent="0.25">
      <c r="B22" s="217"/>
      <c r="L22" s="217"/>
    </row>
    <row r="23" spans="2:12" s="216" customFormat="1" ht="12" customHeight="1" x14ac:dyDescent="0.25">
      <c r="B23" s="217"/>
      <c r="D23" s="213" t="s">
        <v>1426</v>
      </c>
      <c r="I23" s="213" t="s">
        <v>1421</v>
      </c>
      <c r="J23" s="220" t="str">
        <f>IF('[4]Rekapitulace stavby'!AN19="","",'[4]Rekapitulace stavby'!AN19)</f>
        <v/>
      </c>
      <c r="L23" s="217"/>
    </row>
    <row r="24" spans="2:12" s="216" customFormat="1" ht="18" customHeight="1" x14ac:dyDescent="0.25">
      <c r="B24" s="217"/>
      <c r="E24" s="220" t="str">
        <f>IF('[4]Rekapitulace stavby'!E20="","",'[4]Rekapitulace stavby'!E20)</f>
        <v xml:space="preserve"> </v>
      </c>
      <c r="I24" s="213" t="s">
        <v>1422</v>
      </c>
      <c r="J24" s="220" t="str">
        <f>IF('[4]Rekapitulace stavby'!AN20="","",'[4]Rekapitulace stavby'!AN20)</f>
        <v/>
      </c>
      <c r="L24" s="217"/>
    </row>
    <row r="25" spans="2:12" s="216" customFormat="1" ht="7" customHeight="1" x14ac:dyDescent="0.25">
      <c r="B25" s="217"/>
      <c r="L25" s="217"/>
    </row>
    <row r="26" spans="2:12" s="216" customFormat="1" ht="12" customHeight="1" x14ac:dyDescent="0.25">
      <c r="B26" s="217"/>
      <c r="D26" s="213" t="s">
        <v>1427</v>
      </c>
      <c r="L26" s="217"/>
    </row>
    <row r="27" spans="2:12" s="222" customFormat="1" ht="16.5" customHeight="1" x14ac:dyDescent="0.25">
      <c r="B27" s="223"/>
      <c r="E27" s="224" t="s">
        <v>1415</v>
      </c>
      <c r="F27" s="224"/>
      <c r="G27" s="224"/>
      <c r="H27" s="224"/>
      <c r="L27" s="223"/>
    </row>
    <row r="28" spans="2:12" s="216" customFormat="1" ht="7" customHeight="1" x14ac:dyDescent="0.25">
      <c r="B28" s="217"/>
      <c r="L28" s="217"/>
    </row>
    <row r="29" spans="2:12" s="216" customFormat="1" ht="7" customHeight="1" x14ac:dyDescent="0.25">
      <c r="B29" s="217"/>
      <c r="D29" s="225"/>
      <c r="E29" s="225"/>
      <c r="F29" s="225"/>
      <c r="G29" s="225"/>
      <c r="H29" s="225"/>
      <c r="I29" s="225"/>
      <c r="J29" s="225"/>
      <c r="K29" s="225"/>
      <c r="L29" s="217"/>
    </row>
    <row r="30" spans="2:12" s="216" customFormat="1" ht="25.4" customHeight="1" x14ac:dyDescent="0.25">
      <c r="B30" s="217"/>
      <c r="D30" s="226" t="s">
        <v>1428</v>
      </c>
      <c r="J30" s="227">
        <f>ROUND(J118, 2)</f>
        <v>8636</v>
      </c>
      <c r="L30" s="217"/>
    </row>
    <row r="31" spans="2:12" s="216" customFormat="1" ht="7" customHeight="1" x14ac:dyDescent="0.25">
      <c r="B31" s="217"/>
      <c r="D31" s="225"/>
      <c r="E31" s="225"/>
      <c r="F31" s="225"/>
      <c r="G31" s="225"/>
      <c r="H31" s="225"/>
      <c r="I31" s="225"/>
      <c r="J31" s="225"/>
      <c r="K31" s="225"/>
      <c r="L31" s="217"/>
    </row>
    <row r="32" spans="2:12" s="216" customFormat="1" ht="14.5" customHeight="1" x14ac:dyDescent="0.25">
      <c r="B32" s="217"/>
      <c r="F32" s="228" t="s">
        <v>1429</v>
      </c>
      <c r="I32" s="228" t="s">
        <v>1430</v>
      </c>
      <c r="J32" s="228" t="s">
        <v>1431</v>
      </c>
      <c r="L32" s="217"/>
    </row>
    <row r="33" spans="2:12" s="216" customFormat="1" ht="14.5" customHeight="1" x14ac:dyDescent="0.25">
      <c r="B33" s="217"/>
      <c r="D33" s="229" t="s">
        <v>15</v>
      </c>
      <c r="E33" s="213" t="s">
        <v>1432</v>
      </c>
      <c r="F33" s="230">
        <f>ROUND((SUM(BE118:BE121)),  2)</f>
        <v>8636</v>
      </c>
      <c r="I33" s="231">
        <v>0.21</v>
      </c>
      <c r="J33" s="230">
        <f>ROUND(((SUM(BE118:BE121))*I33),  2)</f>
        <v>1813.56</v>
      </c>
      <c r="L33" s="217"/>
    </row>
    <row r="34" spans="2:12" s="216" customFormat="1" ht="14.5" customHeight="1" x14ac:dyDescent="0.25">
      <c r="B34" s="217"/>
      <c r="E34" s="213" t="s">
        <v>1433</v>
      </c>
      <c r="F34" s="230">
        <f>ROUND((SUM(BF118:BF121)),  2)</f>
        <v>0</v>
      </c>
      <c r="I34" s="231">
        <v>0.15</v>
      </c>
      <c r="J34" s="230">
        <f>ROUND(((SUM(BF118:BF121))*I34),  2)</f>
        <v>0</v>
      </c>
      <c r="L34" s="217"/>
    </row>
    <row r="35" spans="2:12" s="216" customFormat="1" ht="14.5" hidden="1" customHeight="1" x14ac:dyDescent="0.25">
      <c r="B35" s="217"/>
      <c r="E35" s="213" t="s">
        <v>1434</v>
      </c>
      <c r="F35" s="230">
        <f>ROUND((SUM(BG118:BG121)),  2)</f>
        <v>0</v>
      </c>
      <c r="I35" s="231">
        <v>0.21</v>
      </c>
      <c r="J35" s="230">
        <f>0</f>
        <v>0</v>
      </c>
      <c r="L35" s="217"/>
    </row>
    <row r="36" spans="2:12" s="216" customFormat="1" ht="14.5" hidden="1" customHeight="1" x14ac:dyDescent="0.25">
      <c r="B36" s="217"/>
      <c r="E36" s="213" t="s">
        <v>1435</v>
      </c>
      <c r="F36" s="230">
        <f>ROUND((SUM(BH118:BH121)),  2)</f>
        <v>0</v>
      </c>
      <c r="I36" s="231">
        <v>0.15</v>
      </c>
      <c r="J36" s="230">
        <f>0</f>
        <v>0</v>
      </c>
      <c r="L36" s="217"/>
    </row>
    <row r="37" spans="2:12" s="216" customFormat="1" ht="14.5" hidden="1" customHeight="1" x14ac:dyDescent="0.25">
      <c r="B37" s="217"/>
      <c r="E37" s="213" t="s">
        <v>1436</v>
      </c>
      <c r="F37" s="230">
        <f>ROUND((SUM(BI118:BI121)),  2)</f>
        <v>0</v>
      </c>
      <c r="I37" s="231">
        <v>0</v>
      </c>
      <c r="J37" s="230">
        <f>0</f>
        <v>0</v>
      </c>
      <c r="L37" s="217"/>
    </row>
    <row r="38" spans="2:12" s="216" customFormat="1" ht="7" customHeight="1" x14ac:dyDescent="0.25">
      <c r="B38" s="217"/>
      <c r="L38" s="217"/>
    </row>
    <row r="39" spans="2:12" s="216" customFormat="1" ht="25.4" customHeight="1" x14ac:dyDescent="0.25">
      <c r="B39" s="217"/>
      <c r="C39" s="232"/>
      <c r="D39" s="233" t="s">
        <v>215</v>
      </c>
      <c r="E39" s="234"/>
      <c r="F39" s="234"/>
      <c r="G39" s="235" t="s">
        <v>1437</v>
      </c>
      <c r="H39" s="236" t="s">
        <v>1438</v>
      </c>
      <c r="I39" s="234"/>
      <c r="J39" s="237">
        <f>SUM(J30:J37)</f>
        <v>10449.56</v>
      </c>
      <c r="K39" s="238"/>
      <c r="L39" s="217"/>
    </row>
    <row r="40" spans="2:12" s="216" customFormat="1" ht="14.5" customHeight="1" x14ac:dyDescent="0.25">
      <c r="B40" s="217"/>
      <c r="L40" s="217"/>
    </row>
    <row r="41" spans="2:12" ht="14.5" customHeight="1" x14ac:dyDescent="0.2">
      <c r="B41" s="210"/>
      <c r="L41" s="210"/>
    </row>
    <row r="42" spans="2:12" ht="14.5" customHeight="1" x14ac:dyDescent="0.2">
      <c r="B42" s="210"/>
      <c r="L42" s="210"/>
    </row>
    <row r="43" spans="2:12" ht="14.5" customHeight="1" x14ac:dyDescent="0.2">
      <c r="B43" s="210"/>
      <c r="L43" s="210"/>
    </row>
    <row r="44" spans="2:12" ht="14.5" customHeight="1" x14ac:dyDescent="0.2">
      <c r="B44" s="210"/>
      <c r="L44" s="210"/>
    </row>
    <row r="45" spans="2:12" ht="14.5" customHeight="1" x14ac:dyDescent="0.2">
      <c r="B45" s="210"/>
      <c r="L45" s="210"/>
    </row>
    <row r="46" spans="2:12" ht="14.5" customHeight="1" x14ac:dyDescent="0.2">
      <c r="B46" s="210"/>
      <c r="L46" s="210"/>
    </row>
    <row r="47" spans="2:12" ht="14.5" customHeight="1" x14ac:dyDescent="0.2">
      <c r="B47" s="210"/>
      <c r="L47" s="210"/>
    </row>
    <row r="48" spans="2:12" ht="14.5" customHeight="1" x14ac:dyDescent="0.2">
      <c r="B48" s="210"/>
      <c r="L48" s="210"/>
    </row>
    <row r="49" spans="2:12" ht="14.5" customHeight="1" x14ac:dyDescent="0.2">
      <c r="B49" s="210"/>
      <c r="L49" s="210"/>
    </row>
    <row r="50" spans="2:12" s="216" customFormat="1" ht="14.5" customHeight="1" x14ac:dyDescent="0.25">
      <c r="B50" s="217"/>
      <c r="D50" s="239" t="s">
        <v>218</v>
      </c>
      <c r="E50" s="240"/>
      <c r="F50" s="240"/>
      <c r="G50" s="239" t="s">
        <v>232</v>
      </c>
      <c r="H50" s="240"/>
      <c r="I50" s="240"/>
      <c r="J50" s="240"/>
      <c r="K50" s="240"/>
      <c r="L50" s="217"/>
    </row>
    <row r="51" spans="2:12" x14ac:dyDescent="0.2">
      <c r="B51" s="210"/>
      <c r="L51" s="210"/>
    </row>
    <row r="52" spans="2:12" x14ac:dyDescent="0.2">
      <c r="B52" s="210"/>
      <c r="L52" s="210"/>
    </row>
    <row r="53" spans="2:12" x14ac:dyDescent="0.2">
      <c r="B53" s="210"/>
      <c r="L53" s="210"/>
    </row>
    <row r="54" spans="2:12" x14ac:dyDescent="0.2">
      <c r="B54" s="210"/>
      <c r="L54" s="210"/>
    </row>
    <row r="55" spans="2:12" x14ac:dyDescent="0.2">
      <c r="B55" s="210"/>
      <c r="L55" s="210"/>
    </row>
    <row r="56" spans="2:12" x14ac:dyDescent="0.2">
      <c r="B56" s="210"/>
      <c r="L56" s="210"/>
    </row>
    <row r="57" spans="2:12" x14ac:dyDescent="0.2">
      <c r="B57" s="210"/>
      <c r="L57" s="210"/>
    </row>
    <row r="58" spans="2:12" x14ac:dyDescent="0.2">
      <c r="B58" s="210"/>
      <c r="L58" s="210"/>
    </row>
    <row r="59" spans="2:12" x14ac:dyDescent="0.2">
      <c r="B59" s="210"/>
      <c r="L59" s="210"/>
    </row>
    <row r="60" spans="2:12" x14ac:dyDescent="0.2">
      <c r="B60" s="210"/>
      <c r="L60" s="210"/>
    </row>
    <row r="61" spans="2:12" s="216" customFormat="1" ht="12.5" x14ac:dyDescent="0.25">
      <c r="B61" s="217"/>
      <c r="D61" s="241" t="s">
        <v>1439</v>
      </c>
      <c r="E61" s="242"/>
      <c r="F61" s="243" t="s">
        <v>1440</v>
      </c>
      <c r="G61" s="241" t="s">
        <v>1439</v>
      </c>
      <c r="H61" s="242"/>
      <c r="I61" s="242"/>
      <c r="J61" s="244" t="s">
        <v>1440</v>
      </c>
      <c r="K61" s="242"/>
      <c r="L61" s="217"/>
    </row>
    <row r="62" spans="2:12" x14ac:dyDescent="0.2">
      <c r="B62" s="210"/>
      <c r="L62" s="210"/>
    </row>
    <row r="63" spans="2:12" x14ac:dyDescent="0.2">
      <c r="B63" s="210"/>
      <c r="L63" s="210"/>
    </row>
    <row r="64" spans="2:12" x14ac:dyDescent="0.2">
      <c r="B64" s="210"/>
      <c r="L64" s="210"/>
    </row>
    <row r="65" spans="2:12" s="216" customFormat="1" ht="13" x14ac:dyDescent="0.25">
      <c r="B65" s="217"/>
      <c r="D65" s="239" t="s">
        <v>1441</v>
      </c>
      <c r="E65" s="240"/>
      <c r="F65" s="240"/>
      <c r="G65" s="239" t="s">
        <v>1442</v>
      </c>
      <c r="H65" s="240"/>
      <c r="I65" s="240"/>
      <c r="J65" s="240"/>
      <c r="K65" s="240"/>
      <c r="L65" s="217"/>
    </row>
    <row r="66" spans="2:12" x14ac:dyDescent="0.2">
      <c r="B66" s="210"/>
      <c r="L66" s="210"/>
    </row>
    <row r="67" spans="2:12" x14ac:dyDescent="0.2">
      <c r="B67" s="210"/>
      <c r="L67" s="210"/>
    </row>
    <row r="68" spans="2:12" x14ac:dyDescent="0.2">
      <c r="B68" s="210"/>
      <c r="L68" s="210"/>
    </row>
    <row r="69" spans="2:12" x14ac:dyDescent="0.2">
      <c r="B69" s="210"/>
      <c r="L69" s="210"/>
    </row>
    <row r="70" spans="2:12" x14ac:dyDescent="0.2">
      <c r="B70" s="210"/>
      <c r="L70" s="210"/>
    </row>
    <row r="71" spans="2:12" x14ac:dyDescent="0.2">
      <c r="B71" s="210"/>
      <c r="L71" s="210"/>
    </row>
    <row r="72" spans="2:12" x14ac:dyDescent="0.2">
      <c r="B72" s="210"/>
      <c r="L72" s="210"/>
    </row>
    <row r="73" spans="2:12" x14ac:dyDescent="0.2">
      <c r="B73" s="210"/>
      <c r="L73" s="210"/>
    </row>
    <row r="74" spans="2:12" x14ac:dyDescent="0.2">
      <c r="B74" s="210"/>
      <c r="L74" s="210"/>
    </row>
    <row r="75" spans="2:12" x14ac:dyDescent="0.2">
      <c r="B75" s="210"/>
      <c r="L75" s="210"/>
    </row>
    <row r="76" spans="2:12" s="216" customFormat="1" ht="12.5" x14ac:dyDescent="0.25">
      <c r="B76" s="217"/>
      <c r="D76" s="241" t="s">
        <v>1439</v>
      </c>
      <c r="E76" s="242"/>
      <c r="F76" s="243" t="s">
        <v>1440</v>
      </c>
      <c r="G76" s="241" t="s">
        <v>1439</v>
      </c>
      <c r="H76" s="242"/>
      <c r="I76" s="242"/>
      <c r="J76" s="244" t="s">
        <v>1440</v>
      </c>
      <c r="K76" s="242"/>
      <c r="L76" s="217"/>
    </row>
    <row r="77" spans="2:12" s="216" customFormat="1" ht="14.5" customHeight="1" x14ac:dyDescent="0.25">
      <c r="B77" s="245"/>
      <c r="C77" s="246"/>
      <c r="D77" s="246"/>
      <c r="E77" s="246"/>
      <c r="F77" s="246"/>
      <c r="G77" s="246"/>
      <c r="H77" s="246"/>
      <c r="I77" s="246"/>
      <c r="J77" s="246"/>
      <c r="K77" s="246"/>
      <c r="L77" s="217"/>
    </row>
    <row r="81" spans="2:47" s="216" customFormat="1" ht="7" customHeight="1" x14ac:dyDescent="0.25">
      <c r="B81" s="247"/>
      <c r="C81" s="248"/>
      <c r="D81" s="248"/>
      <c r="E81" s="248"/>
      <c r="F81" s="248"/>
      <c r="G81" s="248"/>
      <c r="H81" s="248"/>
      <c r="I81" s="248"/>
      <c r="J81" s="248"/>
      <c r="K81" s="248"/>
      <c r="L81" s="217"/>
    </row>
    <row r="82" spans="2:47" s="216" customFormat="1" ht="25" customHeight="1" x14ac:dyDescent="0.25">
      <c r="B82" s="217"/>
      <c r="C82" s="211" t="s">
        <v>1443</v>
      </c>
      <c r="L82" s="217"/>
    </row>
    <row r="83" spans="2:47" s="216" customFormat="1" ht="7" customHeight="1" x14ac:dyDescent="0.25">
      <c r="B83" s="217"/>
      <c r="L83" s="217"/>
    </row>
    <row r="84" spans="2:47" s="216" customFormat="1" ht="12" customHeight="1" x14ac:dyDescent="0.25">
      <c r="B84" s="217"/>
      <c r="C84" s="213" t="s">
        <v>1411</v>
      </c>
      <c r="L84" s="217"/>
    </row>
    <row r="85" spans="2:47" s="216" customFormat="1" ht="16.5" customHeight="1" x14ac:dyDescent="0.25">
      <c r="B85" s="217"/>
      <c r="E85" s="214" t="str">
        <f>E7</f>
        <v>Chodník při silnici II/324 Podmoky</v>
      </c>
      <c r="F85" s="215"/>
      <c r="G85" s="215"/>
      <c r="H85" s="215"/>
      <c r="L85" s="217"/>
    </row>
    <row r="86" spans="2:47" s="216" customFormat="1" ht="12" customHeight="1" x14ac:dyDescent="0.25">
      <c r="B86" s="217"/>
      <c r="C86" s="213" t="s">
        <v>1412</v>
      </c>
      <c r="L86" s="217"/>
    </row>
    <row r="87" spans="2:47" s="216" customFormat="1" ht="16.5" customHeight="1" x14ac:dyDescent="0.25">
      <c r="B87" s="217"/>
      <c r="E87" s="218" t="str">
        <f>E9</f>
        <v>VP5 - SO 101_U Rekonstrukce chodníku II/324 - vícepráce</v>
      </c>
      <c r="F87" s="219"/>
      <c r="G87" s="219"/>
      <c r="H87" s="219"/>
      <c r="L87" s="217"/>
    </row>
    <row r="88" spans="2:47" s="216" customFormat="1" ht="7" customHeight="1" x14ac:dyDescent="0.25">
      <c r="B88" s="217"/>
      <c r="L88" s="217"/>
    </row>
    <row r="89" spans="2:47" s="216" customFormat="1" ht="12" customHeight="1" x14ac:dyDescent="0.25">
      <c r="B89" s="217"/>
      <c r="C89" s="213" t="s">
        <v>1417</v>
      </c>
      <c r="F89" s="220" t="str">
        <f>F12</f>
        <v xml:space="preserve"> </v>
      </c>
      <c r="I89" s="213" t="s">
        <v>1419</v>
      </c>
      <c r="J89" s="221">
        <f>IF(J12="","",J12)</f>
        <v>43885</v>
      </c>
      <c r="L89" s="217"/>
    </row>
    <row r="90" spans="2:47" s="216" customFormat="1" ht="7" customHeight="1" x14ac:dyDescent="0.25">
      <c r="B90" s="217"/>
      <c r="L90" s="217"/>
    </row>
    <row r="91" spans="2:47" s="216" customFormat="1" ht="15.25" customHeight="1" x14ac:dyDescent="0.25">
      <c r="B91" s="217"/>
      <c r="C91" s="213" t="s">
        <v>1420</v>
      </c>
      <c r="F91" s="220" t="str">
        <f>E15</f>
        <v>Obec Podmoky</v>
      </c>
      <c r="I91" s="213" t="s">
        <v>1425</v>
      </c>
      <c r="J91" s="249" t="str">
        <f>E21</f>
        <v xml:space="preserve"> </v>
      </c>
      <c r="L91" s="217"/>
    </row>
    <row r="92" spans="2:47" s="216" customFormat="1" ht="15.25" customHeight="1" x14ac:dyDescent="0.25">
      <c r="B92" s="217"/>
      <c r="C92" s="213" t="s">
        <v>1423</v>
      </c>
      <c r="F92" s="220" t="str">
        <f>IF(E18="","",E18)</f>
        <v>HALKO stavební společnost, s.r.o.</v>
      </c>
      <c r="I92" s="213" t="s">
        <v>1426</v>
      </c>
      <c r="J92" s="249" t="str">
        <f>E24</f>
        <v xml:space="preserve"> </v>
      </c>
      <c r="L92" s="217"/>
    </row>
    <row r="93" spans="2:47" s="216" customFormat="1" ht="10.4" customHeight="1" x14ac:dyDescent="0.25">
      <c r="B93" s="217"/>
      <c r="L93" s="217"/>
    </row>
    <row r="94" spans="2:47" s="216" customFormat="1" ht="29.25" customHeight="1" x14ac:dyDescent="0.25">
      <c r="B94" s="217"/>
      <c r="C94" s="250" t="s">
        <v>1444</v>
      </c>
      <c r="D94" s="232"/>
      <c r="E94" s="232"/>
      <c r="F94" s="232"/>
      <c r="G94" s="232"/>
      <c r="H94" s="232"/>
      <c r="I94" s="232"/>
      <c r="J94" s="251" t="s">
        <v>1445</v>
      </c>
      <c r="K94" s="232"/>
      <c r="L94" s="217"/>
    </row>
    <row r="95" spans="2:47" s="216" customFormat="1" ht="10.4" customHeight="1" x14ac:dyDescent="0.25">
      <c r="B95" s="217"/>
      <c r="L95" s="217"/>
    </row>
    <row r="96" spans="2:47" s="216" customFormat="1" ht="22.9" customHeight="1" x14ac:dyDescent="0.25">
      <c r="B96" s="217"/>
      <c r="C96" s="252" t="s">
        <v>1446</v>
      </c>
      <c r="J96" s="227">
        <f>J118</f>
        <v>8636</v>
      </c>
      <c r="L96" s="217"/>
      <c r="AU96" s="207" t="s">
        <v>1447</v>
      </c>
    </row>
    <row r="97" spans="2:12" s="253" customFormat="1" ht="25" customHeight="1" x14ac:dyDescent="0.25">
      <c r="B97" s="254"/>
      <c r="D97" s="255" t="s">
        <v>1736</v>
      </c>
      <c r="E97" s="256"/>
      <c r="F97" s="256"/>
      <c r="G97" s="256"/>
      <c r="H97" s="256"/>
      <c r="I97" s="256"/>
      <c r="J97" s="257">
        <f>J119</f>
        <v>8636</v>
      </c>
      <c r="L97" s="254"/>
    </row>
    <row r="98" spans="2:12" s="299" customFormat="1" ht="19.899999999999999" customHeight="1" x14ac:dyDescent="0.25">
      <c r="B98" s="298"/>
      <c r="D98" s="300" t="s">
        <v>1743</v>
      </c>
      <c r="E98" s="301"/>
      <c r="F98" s="301"/>
      <c r="G98" s="301"/>
      <c r="H98" s="301"/>
      <c r="I98" s="301"/>
      <c r="J98" s="302">
        <f>J120</f>
        <v>8636</v>
      </c>
      <c r="L98" s="298"/>
    </row>
    <row r="99" spans="2:12" s="216" customFormat="1" ht="21.75" customHeight="1" x14ac:dyDescent="0.25">
      <c r="B99" s="217"/>
      <c r="L99" s="217"/>
    </row>
    <row r="100" spans="2:12" s="216" customFormat="1" ht="7" customHeight="1" x14ac:dyDescent="0.25">
      <c r="B100" s="245"/>
      <c r="C100" s="246"/>
      <c r="D100" s="246"/>
      <c r="E100" s="246"/>
      <c r="F100" s="246"/>
      <c r="G100" s="246"/>
      <c r="H100" s="246"/>
      <c r="I100" s="246"/>
      <c r="J100" s="246"/>
      <c r="K100" s="246"/>
      <c r="L100" s="217"/>
    </row>
    <row r="104" spans="2:12" s="216" customFormat="1" ht="7" customHeight="1" x14ac:dyDescent="0.25">
      <c r="B104" s="247"/>
      <c r="C104" s="248"/>
      <c r="D104" s="248"/>
      <c r="E104" s="248"/>
      <c r="F104" s="248"/>
      <c r="G104" s="248"/>
      <c r="H104" s="248"/>
      <c r="I104" s="248"/>
      <c r="J104" s="248"/>
      <c r="K104" s="248"/>
      <c r="L104" s="217"/>
    </row>
    <row r="105" spans="2:12" s="216" customFormat="1" ht="25" customHeight="1" x14ac:dyDescent="0.25">
      <c r="B105" s="217"/>
      <c r="C105" s="211" t="s">
        <v>1449</v>
      </c>
      <c r="L105" s="217"/>
    </row>
    <row r="106" spans="2:12" s="216" customFormat="1" ht="7" customHeight="1" x14ac:dyDescent="0.25">
      <c r="B106" s="217"/>
      <c r="L106" s="217"/>
    </row>
    <row r="107" spans="2:12" s="216" customFormat="1" ht="12" customHeight="1" x14ac:dyDescent="0.25">
      <c r="B107" s="217"/>
      <c r="C107" s="213" t="s">
        <v>1411</v>
      </c>
      <c r="L107" s="217"/>
    </row>
    <row r="108" spans="2:12" s="216" customFormat="1" ht="16.5" customHeight="1" x14ac:dyDescent="0.25">
      <c r="B108" s="217"/>
      <c r="E108" s="214" t="str">
        <f>E7</f>
        <v>Chodník při silnici II/324 Podmoky</v>
      </c>
      <c r="F108" s="215"/>
      <c r="G108" s="215"/>
      <c r="H108" s="215"/>
      <c r="L108" s="217"/>
    </row>
    <row r="109" spans="2:12" s="216" customFormat="1" ht="12" customHeight="1" x14ac:dyDescent="0.25">
      <c r="B109" s="217"/>
      <c r="C109" s="213" t="s">
        <v>1412</v>
      </c>
      <c r="L109" s="217"/>
    </row>
    <row r="110" spans="2:12" s="216" customFormat="1" ht="16.5" customHeight="1" x14ac:dyDescent="0.25">
      <c r="B110" s="217"/>
      <c r="E110" s="218" t="str">
        <f>E9</f>
        <v>VP5 - SO 101_U Rekonstrukce chodníku II/324 - vícepráce</v>
      </c>
      <c r="F110" s="219"/>
      <c r="G110" s="219"/>
      <c r="H110" s="219"/>
      <c r="L110" s="217"/>
    </row>
    <row r="111" spans="2:12" s="216" customFormat="1" ht="7" customHeight="1" x14ac:dyDescent="0.25">
      <c r="B111" s="217"/>
      <c r="L111" s="217"/>
    </row>
    <row r="112" spans="2:12" s="216" customFormat="1" ht="12" customHeight="1" x14ac:dyDescent="0.25">
      <c r="B112" s="217"/>
      <c r="C112" s="213" t="s">
        <v>1417</v>
      </c>
      <c r="F112" s="220" t="str">
        <f>F12</f>
        <v xml:space="preserve"> </v>
      </c>
      <c r="I112" s="213" t="s">
        <v>1419</v>
      </c>
      <c r="J112" s="221">
        <f>IF(J12="","",J12)</f>
        <v>43885</v>
      </c>
      <c r="L112" s="217"/>
    </row>
    <row r="113" spans="2:65" s="216" customFormat="1" ht="7" customHeight="1" x14ac:dyDescent="0.25">
      <c r="B113" s="217"/>
      <c r="L113" s="217"/>
    </row>
    <row r="114" spans="2:65" s="216" customFormat="1" ht="15.25" customHeight="1" x14ac:dyDescent="0.25">
      <c r="B114" s="217"/>
      <c r="C114" s="213" t="s">
        <v>1420</v>
      </c>
      <c r="F114" s="220" t="str">
        <f>E15</f>
        <v>Obec Podmoky</v>
      </c>
      <c r="I114" s="213" t="s">
        <v>1425</v>
      </c>
      <c r="J114" s="249" t="str">
        <f>E21</f>
        <v xml:space="preserve"> </v>
      </c>
      <c r="L114" s="217"/>
    </row>
    <row r="115" spans="2:65" s="216" customFormat="1" ht="15.25" customHeight="1" x14ac:dyDescent="0.25">
      <c r="B115" s="217"/>
      <c r="C115" s="213" t="s">
        <v>1423</v>
      </c>
      <c r="F115" s="220" t="str">
        <f>IF(E18="","",E18)</f>
        <v>HALKO stavební společnost, s.r.o.</v>
      </c>
      <c r="I115" s="213" t="s">
        <v>1426</v>
      </c>
      <c r="J115" s="249" t="str">
        <f>E24</f>
        <v xml:space="preserve"> </v>
      </c>
      <c r="L115" s="217"/>
    </row>
    <row r="116" spans="2:65" s="216" customFormat="1" ht="10.4" customHeight="1" x14ac:dyDescent="0.25">
      <c r="B116" s="217"/>
      <c r="L116" s="217"/>
    </row>
    <row r="117" spans="2:65" s="258" customFormat="1" ht="29.25" customHeight="1" x14ac:dyDescent="0.25">
      <c r="B117" s="259"/>
      <c r="C117" s="260" t="s">
        <v>1450</v>
      </c>
      <c r="D117" s="261" t="s">
        <v>19</v>
      </c>
      <c r="E117" s="261" t="s">
        <v>17</v>
      </c>
      <c r="F117" s="261" t="s">
        <v>30</v>
      </c>
      <c r="G117" s="261" t="s">
        <v>10</v>
      </c>
      <c r="H117" s="261" t="s">
        <v>1451</v>
      </c>
      <c r="I117" s="261" t="s">
        <v>1452</v>
      </c>
      <c r="J117" s="262" t="s">
        <v>1445</v>
      </c>
      <c r="K117" s="263" t="s">
        <v>1453</v>
      </c>
      <c r="L117" s="259"/>
      <c r="M117" s="264" t="s">
        <v>1415</v>
      </c>
      <c r="N117" s="265" t="s">
        <v>15</v>
      </c>
      <c r="O117" s="265" t="s">
        <v>1454</v>
      </c>
      <c r="P117" s="265" t="s">
        <v>1455</v>
      </c>
      <c r="Q117" s="265" t="s">
        <v>1456</v>
      </c>
      <c r="R117" s="265" t="s">
        <v>1457</v>
      </c>
      <c r="S117" s="265" t="s">
        <v>1458</v>
      </c>
      <c r="T117" s="266" t="s">
        <v>1459</v>
      </c>
    </row>
    <row r="118" spans="2:65" s="216" customFormat="1" ht="22.9" customHeight="1" x14ac:dyDescent="0.35">
      <c r="B118" s="217"/>
      <c r="C118" s="267" t="s">
        <v>1460</v>
      </c>
      <c r="J118" s="268">
        <f>BK118</f>
        <v>8636</v>
      </c>
      <c r="L118" s="217"/>
      <c r="M118" s="269"/>
      <c r="N118" s="225"/>
      <c r="O118" s="225"/>
      <c r="P118" s="270">
        <f>P119</f>
        <v>0</v>
      </c>
      <c r="Q118" s="225"/>
      <c r="R118" s="270">
        <f>R119</f>
        <v>0</v>
      </c>
      <c r="S118" s="225"/>
      <c r="T118" s="271">
        <f>T119</f>
        <v>0</v>
      </c>
      <c r="AT118" s="207" t="s">
        <v>1461</v>
      </c>
      <c r="AU118" s="207" t="s">
        <v>1447</v>
      </c>
      <c r="BK118" s="272">
        <f>BK119</f>
        <v>8636</v>
      </c>
    </row>
    <row r="119" spans="2:65" s="273" customFormat="1" ht="25.9" customHeight="1" x14ac:dyDescent="0.35">
      <c r="B119" s="274"/>
      <c r="D119" s="275" t="s">
        <v>1461</v>
      </c>
      <c r="E119" s="276" t="s">
        <v>1462</v>
      </c>
      <c r="F119" s="276" t="s">
        <v>1738</v>
      </c>
      <c r="J119" s="277">
        <f>BK119</f>
        <v>8636</v>
      </c>
      <c r="L119" s="274"/>
      <c r="M119" s="278"/>
      <c r="P119" s="279">
        <f>P120</f>
        <v>0</v>
      </c>
      <c r="R119" s="279">
        <f>R120</f>
        <v>0</v>
      </c>
      <c r="T119" s="280">
        <f>T120</f>
        <v>0</v>
      </c>
      <c r="AR119" s="275" t="s">
        <v>1464</v>
      </c>
      <c r="AT119" s="281" t="s">
        <v>1461</v>
      </c>
      <c r="AU119" s="281" t="s">
        <v>1465</v>
      </c>
      <c r="AY119" s="275" t="s">
        <v>1466</v>
      </c>
      <c r="BK119" s="282">
        <f>BK120</f>
        <v>8636</v>
      </c>
    </row>
    <row r="120" spans="2:65" s="273" customFormat="1" ht="22.9" customHeight="1" x14ac:dyDescent="0.25">
      <c r="B120" s="274"/>
      <c r="D120" s="275" t="s">
        <v>1461</v>
      </c>
      <c r="E120" s="303" t="s">
        <v>1744</v>
      </c>
      <c r="F120" s="303" t="s">
        <v>1745</v>
      </c>
      <c r="J120" s="304">
        <f>BK120</f>
        <v>8636</v>
      </c>
      <c r="L120" s="274"/>
      <c r="M120" s="278"/>
      <c r="P120" s="279">
        <f>P121</f>
        <v>0</v>
      </c>
      <c r="R120" s="279">
        <f>R121</f>
        <v>0</v>
      </c>
      <c r="T120" s="280">
        <f>T121</f>
        <v>0</v>
      </c>
      <c r="AR120" s="275" t="s">
        <v>1464</v>
      </c>
      <c r="AT120" s="281" t="s">
        <v>1461</v>
      </c>
      <c r="AU120" s="281" t="s">
        <v>1464</v>
      </c>
      <c r="AY120" s="275" t="s">
        <v>1466</v>
      </c>
      <c r="BK120" s="282">
        <f>BK121</f>
        <v>8636</v>
      </c>
    </row>
    <row r="121" spans="2:65" s="216" customFormat="1" ht="16.5" customHeight="1" x14ac:dyDescent="0.25">
      <c r="B121" s="283"/>
      <c r="C121" s="284" t="s">
        <v>1464</v>
      </c>
      <c r="D121" s="284" t="s">
        <v>1</v>
      </c>
      <c r="E121" s="285" t="s">
        <v>1746</v>
      </c>
      <c r="F121" s="286" t="s">
        <v>1747</v>
      </c>
      <c r="G121" s="287" t="s">
        <v>13</v>
      </c>
      <c r="H121" s="288">
        <v>30.3</v>
      </c>
      <c r="I121" s="289">
        <v>285</v>
      </c>
      <c r="J121" s="289">
        <f>ROUND(I121*H121,0)</f>
        <v>8636</v>
      </c>
      <c r="K121" s="290"/>
      <c r="L121" s="291"/>
      <c r="M121" s="292" t="s">
        <v>1415</v>
      </c>
      <c r="N121" s="293" t="s">
        <v>1432</v>
      </c>
      <c r="O121" s="294">
        <v>0</v>
      </c>
      <c r="P121" s="294">
        <f>O121*H121</f>
        <v>0</v>
      </c>
      <c r="Q121" s="294">
        <v>0</v>
      </c>
      <c r="R121" s="294">
        <f>Q121*H121</f>
        <v>0</v>
      </c>
      <c r="S121" s="294">
        <v>0</v>
      </c>
      <c r="T121" s="295">
        <f>S121*H121</f>
        <v>0</v>
      </c>
      <c r="AR121" s="296" t="s">
        <v>1468</v>
      </c>
      <c r="AT121" s="296" t="s">
        <v>1</v>
      </c>
      <c r="AU121" s="296" t="s">
        <v>1407</v>
      </c>
      <c r="AY121" s="207" t="s">
        <v>1466</v>
      </c>
      <c r="BE121" s="297">
        <f>IF(N121="základní",J121,0)</f>
        <v>8636</v>
      </c>
      <c r="BF121" s="297">
        <f>IF(N121="snížená",J121,0)</f>
        <v>0</v>
      </c>
      <c r="BG121" s="297">
        <f>IF(N121="zákl. přenesená",J121,0)</f>
        <v>0</v>
      </c>
      <c r="BH121" s="297">
        <f>IF(N121="sníž. přenesená",J121,0)</f>
        <v>0</v>
      </c>
      <c r="BI121" s="297">
        <f>IF(N121="nulová",J121,0)</f>
        <v>0</v>
      </c>
      <c r="BJ121" s="207" t="s">
        <v>1464</v>
      </c>
      <c r="BK121" s="297">
        <f>ROUND(I121*H121,0)</f>
        <v>8636</v>
      </c>
      <c r="BL121" s="207" t="s">
        <v>1469</v>
      </c>
      <c r="BM121" s="296" t="s">
        <v>1748</v>
      </c>
    </row>
    <row r="122" spans="2:65" s="216" customFormat="1" ht="7" customHeight="1" x14ac:dyDescent="0.25">
      <c r="B122" s="245"/>
      <c r="C122" s="246"/>
      <c r="D122" s="246"/>
      <c r="E122" s="246"/>
      <c r="F122" s="246"/>
      <c r="G122" s="246"/>
      <c r="H122" s="246"/>
      <c r="I122" s="246"/>
      <c r="J122" s="246"/>
      <c r="K122" s="246"/>
      <c r="L122" s="217"/>
    </row>
  </sheetData>
  <autoFilter ref="C117:K121" xr:uid="{00000000-0009-0000-0000-000001000000}"/>
  <mergeCells count="8">
    <mergeCell ref="E108:H108"/>
    <mergeCell ref="E110:H110"/>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BD458-717E-4E86-8F85-DE9180CC9D6A}">
  <sheetPr>
    <pageSetUpPr fitToPage="1"/>
  </sheetPr>
  <dimension ref="B2:BM131"/>
  <sheetViews>
    <sheetView showGridLines="0" topLeftCell="A121" workbookViewId="0">
      <selection activeCell="A129" sqref="A129"/>
    </sheetView>
  </sheetViews>
  <sheetFormatPr defaultRowHeight="10" x14ac:dyDescent="0.2"/>
  <cols>
    <col min="1" max="1" width="6.81640625" style="204" customWidth="1"/>
    <col min="2" max="2" width="1.36328125" style="204" customWidth="1"/>
    <col min="3" max="3" width="3.36328125" style="204" customWidth="1"/>
    <col min="4" max="4" width="3.54296875" style="204" customWidth="1"/>
    <col min="5" max="5" width="14" style="204" customWidth="1"/>
    <col min="6" max="6" width="41.54296875" style="204" customWidth="1"/>
    <col min="7" max="7" width="5.7265625" style="204" customWidth="1"/>
    <col min="8" max="8" width="9.36328125" style="204" customWidth="1"/>
    <col min="9" max="10" width="16.453125" style="204" customWidth="1"/>
    <col min="11" max="11" width="16.453125" style="204" hidden="1" customWidth="1"/>
    <col min="12" max="12" width="7.6328125" style="204" customWidth="1"/>
    <col min="13" max="13" width="8.81640625" style="204" hidden="1" customWidth="1"/>
    <col min="14" max="14" width="8.7265625" style="204"/>
    <col min="15" max="20" width="11.54296875" style="204" hidden="1" customWidth="1"/>
    <col min="21" max="21" width="13.36328125" style="204" hidden="1" customWidth="1"/>
    <col min="22" max="22" width="10.08984375" style="204" customWidth="1"/>
    <col min="23" max="23" width="13.36328125" style="204" customWidth="1"/>
    <col min="24" max="24" width="10.08984375" style="204" customWidth="1"/>
    <col min="25" max="25" width="12.26953125" style="204" customWidth="1"/>
    <col min="26" max="26" width="9" style="204" customWidth="1"/>
    <col min="27" max="27" width="12.26953125" style="204" customWidth="1"/>
    <col min="28" max="28" width="13.36328125" style="204" customWidth="1"/>
    <col min="29" max="29" width="9" style="204" customWidth="1"/>
    <col min="30" max="30" width="12.26953125" style="204" customWidth="1"/>
    <col min="31" max="31" width="13.36328125" style="204" customWidth="1"/>
    <col min="32" max="16384" width="8.7265625" style="204"/>
  </cols>
  <sheetData>
    <row r="2" spans="2:46" ht="37" customHeight="1" x14ac:dyDescent="0.2">
      <c r="L2" s="205" t="s">
        <v>1405</v>
      </c>
      <c r="M2" s="206"/>
      <c r="N2" s="206"/>
      <c r="O2" s="206"/>
      <c r="P2" s="206"/>
      <c r="Q2" s="206"/>
      <c r="R2" s="206"/>
      <c r="S2" s="206"/>
      <c r="T2" s="206"/>
      <c r="U2" s="206"/>
      <c r="V2" s="206"/>
      <c r="AT2" s="207" t="s">
        <v>1749</v>
      </c>
    </row>
    <row r="3" spans="2:46" ht="7" customHeight="1" x14ac:dyDescent="0.2">
      <c r="B3" s="208"/>
      <c r="C3" s="209"/>
      <c r="D3" s="209"/>
      <c r="E3" s="209"/>
      <c r="F3" s="209"/>
      <c r="G3" s="209"/>
      <c r="H3" s="209"/>
      <c r="I3" s="209"/>
      <c r="J3" s="209"/>
      <c r="K3" s="209"/>
      <c r="L3" s="210"/>
      <c r="AT3" s="207" t="s">
        <v>1407</v>
      </c>
    </row>
    <row r="4" spans="2:46" ht="25" customHeight="1" x14ac:dyDescent="0.2">
      <c r="B4" s="210"/>
      <c r="D4" s="211" t="s">
        <v>1408</v>
      </c>
      <c r="L4" s="210"/>
      <c r="M4" s="212" t="s">
        <v>1409</v>
      </c>
      <c r="AT4" s="207" t="s">
        <v>1410</v>
      </c>
    </row>
    <row r="5" spans="2:46" ht="7" customHeight="1" x14ac:dyDescent="0.2">
      <c r="B5" s="210"/>
      <c r="L5" s="210"/>
    </row>
    <row r="6" spans="2:46" ht="12" customHeight="1" x14ac:dyDescent="0.2">
      <c r="B6" s="210"/>
      <c r="D6" s="213" t="s">
        <v>1411</v>
      </c>
      <c r="L6" s="210"/>
    </row>
    <row r="7" spans="2:46" ht="16.5" customHeight="1" x14ac:dyDescent="0.2">
      <c r="B7" s="210"/>
      <c r="E7" s="214" t="str">
        <f>'[5]Rekapitulace stavby'!K6</f>
        <v>Chodník při silnici II/324 Podmoky</v>
      </c>
      <c r="F7" s="215"/>
      <c r="G7" s="215"/>
      <c r="H7" s="215"/>
      <c r="L7" s="210"/>
    </row>
    <row r="8" spans="2:46" s="216" customFormat="1" ht="12" customHeight="1" x14ac:dyDescent="0.25">
      <c r="B8" s="217"/>
      <c r="D8" s="213" t="s">
        <v>1412</v>
      </c>
      <c r="L8" s="217"/>
    </row>
    <row r="9" spans="2:46" s="216" customFormat="1" ht="16.5" customHeight="1" x14ac:dyDescent="0.25">
      <c r="B9" s="217"/>
      <c r="E9" s="218" t="s">
        <v>1750</v>
      </c>
      <c r="F9" s="219"/>
      <c r="G9" s="219"/>
      <c r="H9" s="219"/>
      <c r="L9" s="217"/>
    </row>
    <row r="10" spans="2:46" s="216" customFormat="1" x14ac:dyDescent="0.25">
      <c r="B10" s="217"/>
      <c r="L10" s="217"/>
    </row>
    <row r="11" spans="2:46" s="216" customFormat="1" ht="12" customHeight="1" x14ac:dyDescent="0.25">
      <c r="B11" s="217"/>
      <c r="D11" s="213" t="s">
        <v>1414</v>
      </c>
      <c r="F11" s="220" t="s">
        <v>1415</v>
      </c>
      <c r="I11" s="213" t="s">
        <v>1416</v>
      </c>
      <c r="J11" s="220" t="s">
        <v>1415</v>
      </c>
      <c r="L11" s="217"/>
    </row>
    <row r="12" spans="2:46" s="216" customFormat="1" ht="12" customHeight="1" x14ac:dyDescent="0.25">
      <c r="B12" s="217"/>
      <c r="D12" s="213" t="s">
        <v>1417</v>
      </c>
      <c r="F12" s="220" t="s">
        <v>1418</v>
      </c>
      <c r="I12" s="213" t="s">
        <v>1419</v>
      </c>
      <c r="J12" s="221">
        <f>'[5]Rekapitulace stavby'!AN8</f>
        <v>43885</v>
      </c>
      <c r="L12" s="217"/>
    </row>
    <row r="13" spans="2:46" s="216" customFormat="1" ht="10.9" customHeight="1" x14ac:dyDescent="0.25">
      <c r="B13" s="217"/>
      <c r="L13" s="217"/>
    </row>
    <row r="14" spans="2:46" s="216" customFormat="1" ht="12" customHeight="1" x14ac:dyDescent="0.25">
      <c r="B14" s="217"/>
      <c r="D14" s="213" t="s">
        <v>1420</v>
      </c>
      <c r="I14" s="213" t="s">
        <v>1421</v>
      </c>
      <c r="J14" s="220" t="s">
        <v>1415</v>
      </c>
      <c r="L14" s="217"/>
    </row>
    <row r="15" spans="2:46" s="216" customFormat="1" ht="18" customHeight="1" x14ac:dyDescent="0.25">
      <c r="B15" s="217"/>
      <c r="E15" s="220" t="s">
        <v>332</v>
      </c>
      <c r="I15" s="213" t="s">
        <v>1422</v>
      </c>
      <c r="J15" s="220" t="s">
        <v>1415</v>
      </c>
      <c r="L15" s="217"/>
    </row>
    <row r="16" spans="2:46" s="216" customFormat="1" ht="7" customHeight="1" x14ac:dyDescent="0.25">
      <c r="B16" s="217"/>
      <c r="L16" s="217"/>
    </row>
    <row r="17" spans="2:12" s="216" customFormat="1" ht="12" customHeight="1" x14ac:dyDescent="0.25">
      <c r="B17" s="217"/>
      <c r="D17" s="213" t="s">
        <v>1423</v>
      </c>
      <c r="I17" s="213" t="s">
        <v>1421</v>
      </c>
      <c r="J17" s="220" t="s">
        <v>1415</v>
      </c>
      <c r="L17" s="217"/>
    </row>
    <row r="18" spans="2:12" s="216" customFormat="1" ht="18" customHeight="1" x14ac:dyDescent="0.25">
      <c r="B18" s="217"/>
      <c r="E18" s="220" t="s">
        <v>1424</v>
      </c>
      <c r="I18" s="213" t="s">
        <v>1422</v>
      </c>
      <c r="J18" s="220" t="s">
        <v>1415</v>
      </c>
      <c r="L18" s="217"/>
    </row>
    <row r="19" spans="2:12" s="216" customFormat="1" ht="7" customHeight="1" x14ac:dyDescent="0.25">
      <c r="B19" s="217"/>
      <c r="L19" s="217"/>
    </row>
    <row r="20" spans="2:12" s="216" customFormat="1" ht="12" customHeight="1" x14ac:dyDescent="0.25">
      <c r="B20" s="217"/>
      <c r="D20" s="213" t="s">
        <v>1425</v>
      </c>
      <c r="I20" s="213" t="s">
        <v>1421</v>
      </c>
      <c r="J20" s="220" t="str">
        <f>IF('[5]Rekapitulace stavby'!AN16="","",'[5]Rekapitulace stavby'!AN16)</f>
        <v/>
      </c>
      <c r="L20" s="217"/>
    </row>
    <row r="21" spans="2:12" s="216" customFormat="1" ht="18" customHeight="1" x14ac:dyDescent="0.25">
      <c r="B21" s="217"/>
      <c r="E21" s="220" t="str">
        <f>IF('[5]Rekapitulace stavby'!E17="","",'[5]Rekapitulace stavby'!E17)</f>
        <v xml:space="preserve"> </v>
      </c>
      <c r="I21" s="213" t="s">
        <v>1422</v>
      </c>
      <c r="J21" s="220" t="str">
        <f>IF('[5]Rekapitulace stavby'!AN17="","",'[5]Rekapitulace stavby'!AN17)</f>
        <v/>
      </c>
      <c r="L21" s="217"/>
    </row>
    <row r="22" spans="2:12" s="216" customFormat="1" ht="7" customHeight="1" x14ac:dyDescent="0.25">
      <c r="B22" s="217"/>
      <c r="L22" s="217"/>
    </row>
    <row r="23" spans="2:12" s="216" customFormat="1" ht="12" customHeight="1" x14ac:dyDescent="0.25">
      <c r="B23" s="217"/>
      <c r="D23" s="213" t="s">
        <v>1426</v>
      </c>
      <c r="I23" s="213" t="s">
        <v>1421</v>
      </c>
      <c r="J23" s="220" t="str">
        <f>IF('[5]Rekapitulace stavby'!AN19="","",'[5]Rekapitulace stavby'!AN19)</f>
        <v/>
      </c>
      <c r="L23" s="217"/>
    </row>
    <row r="24" spans="2:12" s="216" customFormat="1" ht="18" customHeight="1" x14ac:dyDescent="0.25">
      <c r="B24" s="217"/>
      <c r="E24" s="220" t="str">
        <f>IF('[5]Rekapitulace stavby'!E20="","",'[5]Rekapitulace stavby'!E20)</f>
        <v xml:space="preserve"> </v>
      </c>
      <c r="I24" s="213" t="s">
        <v>1422</v>
      </c>
      <c r="J24" s="220" t="str">
        <f>IF('[5]Rekapitulace stavby'!AN20="","",'[5]Rekapitulace stavby'!AN20)</f>
        <v/>
      </c>
      <c r="L24" s="217"/>
    </row>
    <row r="25" spans="2:12" s="216" customFormat="1" ht="7" customHeight="1" x14ac:dyDescent="0.25">
      <c r="B25" s="217"/>
      <c r="L25" s="217"/>
    </row>
    <row r="26" spans="2:12" s="216" customFormat="1" ht="12" customHeight="1" x14ac:dyDescent="0.25">
      <c r="B26" s="217"/>
      <c r="D26" s="213" t="s">
        <v>1427</v>
      </c>
      <c r="L26" s="217"/>
    </row>
    <row r="27" spans="2:12" s="222" customFormat="1" ht="16.5" customHeight="1" x14ac:dyDescent="0.25">
      <c r="B27" s="223"/>
      <c r="E27" s="224" t="s">
        <v>1415</v>
      </c>
      <c r="F27" s="224"/>
      <c r="G27" s="224"/>
      <c r="H27" s="224"/>
      <c r="L27" s="223"/>
    </row>
    <row r="28" spans="2:12" s="216" customFormat="1" ht="7" customHeight="1" x14ac:dyDescent="0.25">
      <c r="B28" s="217"/>
      <c r="L28" s="217"/>
    </row>
    <row r="29" spans="2:12" s="216" customFormat="1" ht="7" customHeight="1" x14ac:dyDescent="0.25">
      <c r="B29" s="217"/>
      <c r="D29" s="225"/>
      <c r="E29" s="225"/>
      <c r="F29" s="225"/>
      <c r="G29" s="225"/>
      <c r="H29" s="225"/>
      <c r="I29" s="225"/>
      <c r="J29" s="225"/>
      <c r="K29" s="225"/>
      <c r="L29" s="217"/>
    </row>
    <row r="30" spans="2:12" s="216" customFormat="1" ht="25.4" customHeight="1" x14ac:dyDescent="0.25">
      <c r="B30" s="217"/>
      <c r="D30" s="226" t="s">
        <v>1428</v>
      </c>
      <c r="J30" s="227">
        <f>ROUND(J120, 2)</f>
        <v>-159213</v>
      </c>
      <c r="L30" s="217"/>
    </row>
    <row r="31" spans="2:12" s="216" customFormat="1" ht="7" customHeight="1" x14ac:dyDescent="0.25">
      <c r="B31" s="217"/>
      <c r="D31" s="225"/>
      <c r="E31" s="225"/>
      <c r="F31" s="225"/>
      <c r="G31" s="225"/>
      <c r="H31" s="225"/>
      <c r="I31" s="225"/>
      <c r="J31" s="225"/>
      <c r="K31" s="225"/>
      <c r="L31" s="217"/>
    </row>
    <row r="32" spans="2:12" s="216" customFormat="1" ht="14.5" customHeight="1" x14ac:dyDescent="0.25">
      <c r="B32" s="217"/>
      <c r="F32" s="228" t="s">
        <v>1429</v>
      </c>
      <c r="I32" s="228" t="s">
        <v>1430</v>
      </c>
      <c r="J32" s="228" t="s">
        <v>1431</v>
      </c>
      <c r="L32" s="217"/>
    </row>
    <row r="33" spans="2:12" s="216" customFormat="1" ht="14.5" customHeight="1" x14ac:dyDescent="0.25">
      <c r="B33" s="217"/>
      <c r="D33" s="229" t="s">
        <v>15</v>
      </c>
      <c r="E33" s="213" t="s">
        <v>1432</v>
      </c>
      <c r="F33" s="230">
        <f>ROUND((SUM(BE120:BE130)),  2)</f>
        <v>-159213</v>
      </c>
      <c r="I33" s="231">
        <v>0.21</v>
      </c>
      <c r="J33" s="230">
        <f>ROUND(((SUM(BE120:BE130))*I33),  2)</f>
        <v>-33434.730000000003</v>
      </c>
      <c r="L33" s="217"/>
    </row>
    <row r="34" spans="2:12" s="216" customFormat="1" ht="14.5" customHeight="1" x14ac:dyDescent="0.25">
      <c r="B34" s="217"/>
      <c r="E34" s="213" t="s">
        <v>1433</v>
      </c>
      <c r="F34" s="230">
        <f>ROUND((SUM(BF120:BF130)),  2)</f>
        <v>0</v>
      </c>
      <c r="I34" s="231">
        <v>0.15</v>
      </c>
      <c r="J34" s="230">
        <f>ROUND(((SUM(BF120:BF130))*I34),  2)</f>
        <v>0</v>
      </c>
      <c r="L34" s="217"/>
    </row>
    <row r="35" spans="2:12" s="216" customFormat="1" ht="14.5" hidden="1" customHeight="1" x14ac:dyDescent="0.25">
      <c r="B35" s="217"/>
      <c r="E35" s="213" t="s">
        <v>1434</v>
      </c>
      <c r="F35" s="230">
        <f>ROUND((SUM(BG120:BG130)),  2)</f>
        <v>0</v>
      </c>
      <c r="I35" s="231">
        <v>0.21</v>
      </c>
      <c r="J35" s="230">
        <f>0</f>
        <v>0</v>
      </c>
      <c r="L35" s="217"/>
    </row>
    <row r="36" spans="2:12" s="216" customFormat="1" ht="14.5" hidden="1" customHeight="1" x14ac:dyDescent="0.25">
      <c r="B36" s="217"/>
      <c r="E36" s="213" t="s">
        <v>1435</v>
      </c>
      <c r="F36" s="230">
        <f>ROUND((SUM(BH120:BH130)),  2)</f>
        <v>0</v>
      </c>
      <c r="I36" s="231">
        <v>0.15</v>
      </c>
      <c r="J36" s="230">
        <f>0</f>
        <v>0</v>
      </c>
      <c r="L36" s="217"/>
    </row>
    <row r="37" spans="2:12" s="216" customFormat="1" ht="14.5" hidden="1" customHeight="1" x14ac:dyDescent="0.25">
      <c r="B37" s="217"/>
      <c r="E37" s="213" t="s">
        <v>1436</v>
      </c>
      <c r="F37" s="230">
        <f>ROUND((SUM(BI120:BI130)),  2)</f>
        <v>0</v>
      </c>
      <c r="I37" s="231">
        <v>0</v>
      </c>
      <c r="J37" s="230">
        <f>0</f>
        <v>0</v>
      </c>
      <c r="L37" s="217"/>
    </row>
    <row r="38" spans="2:12" s="216" customFormat="1" ht="7" customHeight="1" x14ac:dyDescent="0.25">
      <c r="B38" s="217"/>
      <c r="L38" s="217"/>
    </row>
    <row r="39" spans="2:12" s="216" customFormat="1" ht="25.4" customHeight="1" x14ac:dyDescent="0.25">
      <c r="B39" s="217"/>
      <c r="C39" s="232"/>
      <c r="D39" s="233" t="s">
        <v>215</v>
      </c>
      <c r="E39" s="234"/>
      <c r="F39" s="234"/>
      <c r="G39" s="235" t="s">
        <v>1437</v>
      </c>
      <c r="H39" s="236" t="s">
        <v>1438</v>
      </c>
      <c r="I39" s="234"/>
      <c r="J39" s="237">
        <f>SUM(J30:J37)</f>
        <v>-192647.73</v>
      </c>
      <c r="K39" s="238"/>
      <c r="L39" s="217"/>
    </row>
    <row r="40" spans="2:12" s="216" customFormat="1" ht="14.5" customHeight="1" x14ac:dyDescent="0.25">
      <c r="B40" s="217"/>
      <c r="L40" s="217"/>
    </row>
    <row r="41" spans="2:12" ht="14.5" customHeight="1" x14ac:dyDescent="0.2">
      <c r="B41" s="210"/>
      <c r="L41" s="210"/>
    </row>
    <row r="42" spans="2:12" ht="14.5" customHeight="1" x14ac:dyDescent="0.2">
      <c r="B42" s="210"/>
      <c r="L42" s="210"/>
    </row>
    <row r="43" spans="2:12" ht="14.5" customHeight="1" x14ac:dyDescent="0.2">
      <c r="B43" s="210"/>
      <c r="L43" s="210"/>
    </row>
    <row r="44" spans="2:12" ht="14.5" customHeight="1" x14ac:dyDescent="0.2">
      <c r="B44" s="210"/>
      <c r="L44" s="210"/>
    </row>
    <row r="45" spans="2:12" ht="14.5" customHeight="1" x14ac:dyDescent="0.2">
      <c r="B45" s="210"/>
      <c r="L45" s="210"/>
    </row>
    <row r="46" spans="2:12" ht="14.5" customHeight="1" x14ac:dyDescent="0.2">
      <c r="B46" s="210"/>
      <c r="L46" s="210"/>
    </row>
    <row r="47" spans="2:12" ht="14.5" customHeight="1" x14ac:dyDescent="0.2">
      <c r="B47" s="210"/>
      <c r="L47" s="210"/>
    </row>
    <row r="48" spans="2:12" ht="14.5" customHeight="1" x14ac:dyDescent="0.2">
      <c r="B48" s="210"/>
      <c r="L48" s="210"/>
    </row>
    <row r="49" spans="2:12" ht="14.5" customHeight="1" x14ac:dyDescent="0.2">
      <c r="B49" s="210"/>
      <c r="L49" s="210"/>
    </row>
    <row r="50" spans="2:12" s="216" customFormat="1" ht="14.5" customHeight="1" x14ac:dyDescent="0.25">
      <c r="B50" s="217"/>
      <c r="D50" s="239" t="s">
        <v>218</v>
      </c>
      <c r="E50" s="240"/>
      <c r="F50" s="240"/>
      <c r="G50" s="239" t="s">
        <v>232</v>
      </c>
      <c r="H50" s="240"/>
      <c r="I50" s="240"/>
      <c r="J50" s="240"/>
      <c r="K50" s="240"/>
      <c r="L50" s="217"/>
    </row>
    <row r="51" spans="2:12" x14ac:dyDescent="0.2">
      <c r="B51" s="210"/>
      <c r="L51" s="210"/>
    </row>
    <row r="52" spans="2:12" x14ac:dyDescent="0.2">
      <c r="B52" s="210"/>
      <c r="L52" s="210"/>
    </row>
    <row r="53" spans="2:12" x14ac:dyDescent="0.2">
      <c r="B53" s="210"/>
      <c r="L53" s="210"/>
    </row>
    <row r="54" spans="2:12" x14ac:dyDescent="0.2">
      <c r="B54" s="210"/>
      <c r="L54" s="210"/>
    </row>
    <row r="55" spans="2:12" x14ac:dyDescent="0.2">
      <c r="B55" s="210"/>
      <c r="L55" s="210"/>
    </row>
    <row r="56" spans="2:12" x14ac:dyDescent="0.2">
      <c r="B56" s="210"/>
      <c r="L56" s="210"/>
    </row>
    <row r="57" spans="2:12" x14ac:dyDescent="0.2">
      <c r="B57" s="210"/>
      <c r="L57" s="210"/>
    </row>
    <row r="58" spans="2:12" x14ac:dyDescent="0.2">
      <c r="B58" s="210"/>
      <c r="L58" s="210"/>
    </row>
    <row r="59" spans="2:12" x14ac:dyDescent="0.2">
      <c r="B59" s="210"/>
      <c r="L59" s="210"/>
    </row>
    <row r="60" spans="2:12" x14ac:dyDescent="0.2">
      <c r="B60" s="210"/>
      <c r="L60" s="210"/>
    </row>
    <row r="61" spans="2:12" s="216" customFormat="1" ht="12.5" x14ac:dyDescent="0.25">
      <c r="B61" s="217"/>
      <c r="D61" s="241" t="s">
        <v>1439</v>
      </c>
      <c r="E61" s="242"/>
      <c r="F61" s="243" t="s">
        <v>1440</v>
      </c>
      <c r="G61" s="241" t="s">
        <v>1439</v>
      </c>
      <c r="H61" s="242"/>
      <c r="I61" s="242"/>
      <c r="J61" s="244" t="s">
        <v>1440</v>
      </c>
      <c r="K61" s="242"/>
      <c r="L61" s="217"/>
    </row>
    <row r="62" spans="2:12" x14ac:dyDescent="0.2">
      <c r="B62" s="210"/>
      <c r="L62" s="210"/>
    </row>
    <row r="63" spans="2:12" x14ac:dyDescent="0.2">
      <c r="B63" s="210"/>
      <c r="L63" s="210"/>
    </row>
    <row r="64" spans="2:12" x14ac:dyDescent="0.2">
      <c r="B64" s="210"/>
      <c r="L64" s="210"/>
    </row>
    <row r="65" spans="2:12" s="216" customFormat="1" ht="13" x14ac:dyDescent="0.25">
      <c r="B65" s="217"/>
      <c r="D65" s="239" t="s">
        <v>1441</v>
      </c>
      <c r="E65" s="240"/>
      <c r="F65" s="240"/>
      <c r="G65" s="239" t="s">
        <v>1442</v>
      </c>
      <c r="H65" s="240"/>
      <c r="I65" s="240"/>
      <c r="J65" s="240"/>
      <c r="K65" s="240"/>
      <c r="L65" s="217"/>
    </row>
    <row r="66" spans="2:12" x14ac:dyDescent="0.2">
      <c r="B66" s="210"/>
      <c r="L66" s="210"/>
    </row>
    <row r="67" spans="2:12" x14ac:dyDescent="0.2">
      <c r="B67" s="210"/>
      <c r="L67" s="210"/>
    </row>
    <row r="68" spans="2:12" x14ac:dyDescent="0.2">
      <c r="B68" s="210"/>
      <c r="L68" s="210"/>
    </row>
    <row r="69" spans="2:12" x14ac:dyDescent="0.2">
      <c r="B69" s="210"/>
      <c r="L69" s="210"/>
    </row>
    <row r="70" spans="2:12" x14ac:dyDescent="0.2">
      <c r="B70" s="210"/>
      <c r="L70" s="210"/>
    </row>
    <row r="71" spans="2:12" x14ac:dyDescent="0.2">
      <c r="B71" s="210"/>
      <c r="L71" s="210"/>
    </row>
    <row r="72" spans="2:12" x14ac:dyDescent="0.2">
      <c r="B72" s="210"/>
      <c r="L72" s="210"/>
    </row>
    <row r="73" spans="2:12" x14ac:dyDescent="0.2">
      <c r="B73" s="210"/>
      <c r="L73" s="210"/>
    </row>
    <row r="74" spans="2:12" x14ac:dyDescent="0.2">
      <c r="B74" s="210"/>
      <c r="L74" s="210"/>
    </row>
    <row r="75" spans="2:12" x14ac:dyDescent="0.2">
      <c r="B75" s="210"/>
      <c r="L75" s="210"/>
    </row>
    <row r="76" spans="2:12" s="216" customFormat="1" ht="12.5" x14ac:dyDescent="0.25">
      <c r="B76" s="217"/>
      <c r="D76" s="241" t="s">
        <v>1439</v>
      </c>
      <c r="E76" s="242"/>
      <c r="F76" s="243" t="s">
        <v>1440</v>
      </c>
      <c r="G76" s="241" t="s">
        <v>1439</v>
      </c>
      <c r="H76" s="242"/>
      <c r="I76" s="242"/>
      <c r="J76" s="244" t="s">
        <v>1440</v>
      </c>
      <c r="K76" s="242"/>
      <c r="L76" s="217"/>
    </row>
    <row r="77" spans="2:12" s="216" customFormat="1" ht="14.5" customHeight="1" x14ac:dyDescent="0.25">
      <c r="B77" s="245"/>
      <c r="C77" s="246"/>
      <c r="D77" s="246"/>
      <c r="E77" s="246"/>
      <c r="F77" s="246"/>
      <c r="G77" s="246"/>
      <c r="H77" s="246"/>
      <c r="I77" s="246"/>
      <c r="J77" s="246"/>
      <c r="K77" s="246"/>
      <c r="L77" s="217"/>
    </row>
    <row r="81" spans="2:47" s="216" customFormat="1" ht="7" customHeight="1" x14ac:dyDescent="0.25">
      <c r="B81" s="247"/>
      <c r="C81" s="248"/>
      <c r="D81" s="248"/>
      <c r="E81" s="248"/>
      <c r="F81" s="248"/>
      <c r="G81" s="248"/>
      <c r="H81" s="248"/>
      <c r="I81" s="248"/>
      <c r="J81" s="248"/>
      <c r="K81" s="248"/>
      <c r="L81" s="217"/>
    </row>
    <row r="82" spans="2:47" s="216" customFormat="1" ht="25" customHeight="1" x14ac:dyDescent="0.25">
      <c r="B82" s="217"/>
      <c r="C82" s="211" t="s">
        <v>1443</v>
      </c>
      <c r="L82" s="217"/>
    </row>
    <row r="83" spans="2:47" s="216" customFormat="1" ht="7" customHeight="1" x14ac:dyDescent="0.25">
      <c r="B83" s="217"/>
      <c r="L83" s="217"/>
    </row>
    <row r="84" spans="2:47" s="216" customFormat="1" ht="12" customHeight="1" x14ac:dyDescent="0.25">
      <c r="B84" s="217"/>
      <c r="C84" s="213" t="s">
        <v>1411</v>
      </c>
      <c r="L84" s="217"/>
    </row>
    <row r="85" spans="2:47" s="216" customFormat="1" ht="16.5" customHeight="1" x14ac:dyDescent="0.25">
      <c r="B85" s="217"/>
      <c r="E85" s="214" t="str">
        <f>E7</f>
        <v>Chodník při silnici II/324 Podmoky</v>
      </c>
      <c r="F85" s="215"/>
      <c r="G85" s="215"/>
      <c r="H85" s="215"/>
      <c r="L85" s="217"/>
    </row>
    <row r="86" spans="2:47" s="216" customFormat="1" ht="12" customHeight="1" x14ac:dyDescent="0.25">
      <c r="B86" s="217"/>
      <c r="C86" s="213" t="s">
        <v>1412</v>
      </c>
      <c r="L86" s="217"/>
    </row>
    <row r="87" spans="2:47" s="216" customFormat="1" ht="16.5" customHeight="1" x14ac:dyDescent="0.25">
      <c r="B87" s="217"/>
      <c r="E87" s="218" t="str">
        <f>E9</f>
        <v>MP2 - SO 102_N Novostavba chodníku II/324 - méněpráce</v>
      </c>
      <c r="F87" s="219"/>
      <c r="G87" s="219"/>
      <c r="H87" s="219"/>
      <c r="L87" s="217"/>
    </row>
    <row r="88" spans="2:47" s="216" customFormat="1" ht="7" customHeight="1" x14ac:dyDescent="0.25">
      <c r="B88" s="217"/>
      <c r="L88" s="217"/>
    </row>
    <row r="89" spans="2:47" s="216" customFormat="1" ht="12" customHeight="1" x14ac:dyDescent="0.25">
      <c r="B89" s="217"/>
      <c r="C89" s="213" t="s">
        <v>1417</v>
      </c>
      <c r="F89" s="220" t="str">
        <f>F12</f>
        <v xml:space="preserve"> </v>
      </c>
      <c r="I89" s="213" t="s">
        <v>1419</v>
      </c>
      <c r="J89" s="221">
        <f>IF(J12="","",J12)</f>
        <v>43885</v>
      </c>
      <c r="L89" s="217"/>
    </row>
    <row r="90" spans="2:47" s="216" customFormat="1" ht="7" customHeight="1" x14ac:dyDescent="0.25">
      <c r="B90" s="217"/>
      <c r="L90" s="217"/>
    </row>
    <row r="91" spans="2:47" s="216" customFormat="1" ht="15.25" customHeight="1" x14ac:dyDescent="0.25">
      <c r="B91" s="217"/>
      <c r="C91" s="213" t="s">
        <v>1420</v>
      </c>
      <c r="F91" s="220" t="str">
        <f>E15</f>
        <v>Obec Podmoky</v>
      </c>
      <c r="I91" s="213" t="s">
        <v>1425</v>
      </c>
      <c r="J91" s="249" t="str">
        <f>E21</f>
        <v xml:space="preserve"> </v>
      </c>
      <c r="L91" s="217"/>
    </row>
    <row r="92" spans="2:47" s="216" customFormat="1" ht="15.25" customHeight="1" x14ac:dyDescent="0.25">
      <c r="B92" s="217"/>
      <c r="C92" s="213" t="s">
        <v>1423</v>
      </c>
      <c r="F92" s="220" t="str">
        <f>IF(E18="","",E18)</f>
        <v>HALKO stavební společnost, s.r.o.</v>
      </c>
      <c r="I92" s="213" t="s">
        <v>1426</v>
      </c>
      <c r="J92" s="249" t="str">
        <f>E24</f>
        <v xml:space="preserve"> </v>
      </c>
      <c r="L92" s="217"/>
    </row>
    <row r="93" spans="2:47" s="216" customFormat="1" ht="10.4" customHeight="1" x14ac:dyDescent="0.25">
      <c r="B93" s="217"/>
      <c r="L93" s="217"/>
    </row>
    <row r="94" spans="2:47" s="216" customFormat="1" ht="29.25" customHeight="1" x14ac:dyDescent="0.25">
      <c r="B94" s="217"/>
      <c r="C94" s="250" t="s">
        <v>1444</v>
      </c>
      <c r="D94" s="232"/>
      <c r="E94" s="232"/>
      <c r="F94" s="232"/>
      <c r="G94" s="232"/>
      <c r="H94" s="232"/>
      <c r="I94" s="232"/>
      <c r="J94" s="251" t="s">
        <v>1445</v>
      </c>
      <c r="K94" s="232"/>
      <c r="L94" s="217"/>
    </row>
    <row r="95" spans="2:47" s="216" customFormat="1" ht="10.4" customHeight="1" x14ac:dyDescent="0.25">
      <c r="B95" s="217"/>
      <c r="L95" s="217"/>
    </row>
    <row r="96" spans="2:47" s="216" customFormat="1" ht="22.9" customHeight="1" x14ac:dyDescent="0.25">
      <c r="B96" s="217"/>
      <c r="C96" s="252" t="s">
        <v>1446</v>
      </c>
      <c r="J96" s="227">
        <f>J120</f>
        <v>-159213</v>
      </c>
      <c r="L96" s="217"/>
      <c r="AU96" s="207" t="s">
        <v>1447</v>
      </c>
    </row>
    <row r="97" spans="2:12" s="253" customFormat="1" ht="25" customHeight="1" x14ac:dyDescent="0.25">
      <c r="B97" s="254"/>
      <c r="D97" s="255" t="s">
        <v>1751</v>
      </c>
      <c r="E97" s="256"/>
      <c r="F97" s="256"/>
      <c r="G97" s="256"/>
      <c r="H97" s="256"/>
      <c r="I97" s="256"/>
      <c r="J97" s="257">
        <f>J121</f>
        <v>-9337</v>
      </c>
      <c r="L97" s="254"/>
    </row>
    <row r="98" spans="2:12" s="253" customFormat="1" ht="25" customHeight="1" x14ac:dyDescent="0.25">
      <c r="B98" s="254"/>
      <c r="D98" s="255" t="s">
        <v>1752</v>
      </c>
      <c r="E98" s="256"/>
      <c r="F98" s="256"/>
      <c r="G98" s="256"/>
      <c r="H98" s="256"/>
      <c r="I98" s="256"/>
      <c r="J98" s="257">
        <f>J124</f>
        <v>-5261</v>
      </c>
      <c r="L98" s="254"/>
    </row>
    <row r="99" spans="2:12" s="253" customFormat="1" ht="25" customHeight="1" x14ac:dyDescent="0.25">
      <c r="B99" s="254"/>
      <c r="D99" s="255" t="s">
        <v>1753</v>
      </c>
      <c r="E99" s="256"/>
      <c r="F99" s="256"/>
      <c r="G99" s="256"/>
      <c r="H99" s="256"/>
      <c r="I99" s="256"/>
      <c r="J99" s="257">
        <f>J128</f>
        <v>-144615</v>
      </c>
      <c r="L99" s="254"/>
    </row>
    <row r="100" spans="2:12" s="299" customFormat="1" ht="19.899999999999999" customHeight="1" x14ac:dyDescent="0.25">
      <c r="B100" s="298"/>
      <c r="D100" s="300" t="s">
        <v>1481</v>
      </c>
      <c r="E100" s="301"/>
      <c r="F100" s="301"/>
      <c r="G100" s="301"/>
      <c r="H100" s="301"/>
      <c r="I100" s="301"/>
      <c r="J100" s="302">
        <f>J129</f>
        <v>-144615</v>
      </c>
      <c r="L100" s="298"/>
    </row>
    <row r="101" spans="2:12" s="216" customFormat="1" ht="21.75" customHeight="1" x14ac:dyDescent="0.25">
      <c r="B101" s="217"/>
      <c r="L101" s="217"/>
    </row>
    <row r="102" spans="2:12" s="216" customFormat="1" ht="7" customHeight="1" x14ac:dyDescent="0.25">
      <c r="B102" s="245"/>
      <c r="C102" s="246"/>
      <c r="D102" s="246"/>
      <c r="E102" s="246"/>
      <c r="F102" s="246"/>
      <c r="G102" s="246"/>
      <c r="H102" s="246"/>
      <c r="I102" s="246"/>
      <c r="J102" s="246"/>
      <c r="K102" s="246"/>
      <c r="L102" s="217"/>
    </row>
    <row r="106" spans="2:12" s="216" customFormat="1" ht="7" customHeight="1" x14ac:dyDescent="0.25">
      <c r="B106" s="247"/>
      <c r="C106" s="248"/>
      <c r="D106" s="248"/>
      <c r="E106" s="248"/>
      <c r="F106" s="248"/>
      <c r="G106" s="248"/>
      <c r="H106" s="248"/>
      <c r="I106" s="248"/>
      <c r="J106" s="248"/>
      <c r="K106" s="248"/>
      <c r="L106" s="217"/>
    </row>
    <row r="107" spans="2:12" s="216" customFormat="1" ht="25" customHeight="1" x14ac:dyDescent="0.25">
      <c r="B107" s="217"/>
      <c r="C107" s="211" t="s">
        <v>1449</v>
      </c>
      <c r="L107" s="217"/>
    </row>
    <row r="108" spans="2:12" s="216" customFormat="1" ht="7" customHeight="1" x14ac:dyDescent="0.25">
      <c r="B108" s="217"/>
      <c r="L108" s="217"/>
    </row>
    <row r="109" spans="2:12" s="216" customFormat="1" ht="12" customHeight="1" x14ac:dyDescent="0.25">
      <c r="B109" s="217"/>
      <c r="C109" s="213" t="s">
        <v>1411</v>
      </c>
      <c r="L109" s="217"/>
    </row>
    <row r="110" spans="2:12" s="216" customFormat="1" ht="16.5" customHeight="1" x14ac:dyDescent="0.25">
      <c r="B110" s="217"/>
      <c r="E110" s="214" t="str">
        <f>E7</f>
        <v>Chodník při silnici II/324 Podmoky</v>
      </c>
      <c r="F110" s="215"/>
      <c r="G110" s="215"/>
      <c r="H110" s="215"/>
      <c r="L110" s="217"/>
    </row>
    <row r="111" spans="2:12" s="216" customFormat="1" ht="12" customHeight="1" x14ac:dyDescent="0.25">
      <c r="B111" s="217"/>
      <c r="C111" s="213" t="s">
        <v>1412</v>
      </c>
      <c r="L111" s="217"/>
    </row>
    <row r="112" spans="2:12" s="216" customFormat="1" ht="16.5" customHeight="1" x14ac:dyDescent="0.25">
      <c r="B112" s="217"/>
      <c r="E112" s="218" t="str">
        <f>E9</f>
        <v>MP2 - SO 102_N Novostavba chodníku II/324 - méněpráce</v>
      </c>
      <c r="F112" s="219"/>
      <c r="G112" s="219"/>
      <c r="H112" s="219"/>
      <c r="L112" s="217"/>
    </row>
    <row r="113" spans="2:65" s="216" customFormat="1" ht="7" customHeight="1" x14ac:dyDescent="0.25">
      <c r="B113" s="217"/>
      <c r="L113" s="217"/>
    </row>
    <row r="114" spans="2:65" s="216" customFormat="1" ht="12" customHeight="1" x14ac:dyDescent="0.25">
      <c r="B114" s="217"/>
      <c r="C114" s="213" t="s">
        <v>1417</v>
      </c>
      <c r="F114" s="220" t="str">
        <f>F12</f>
        <v xml:space="preserve"> </v>
      </c>
      <c r="I114" s="213" t="s">
        <v>1419</v>
      </c>
      <c r="J114" s="221">
        <f>IF(J12="","",J12)</f>
        <v>43885</v>
      </c>
      <c r="L114" s="217"/>
    </row>
    <row r="115" spans="2:65" s="216" customFormat="1" ht="7" customHeight="1" x14ac:dyDescent="0.25">
      <c r="B115" s="217"/>
      <c r="L115" s="217"/>
    </row>
    <row r="116" spans="2:65" s="216" customFormat="1" ht="15.25" customHeight="1" x14ac:dyDescent="0.25">
      <c r="B116" s="217"/>
      <c r="C116" s="213" t="s">
        <v>1420</v>
      </c>
      <c r="F116" s="220" t="str">
        <f>E15</f>
        <v>Obec Podmoky</v>
      </c>
      <c r="I116" s="213" t="s">
        <v>1425</v>
      </c>
      <c r="J116" s="249" t="str">
        <f>E21</f>
        <v xml:space="preserve"> </v>
      </c>
      <c r="L116" s="217"/>
    </row>
    <row r="117" spans="2:65" s="216" customFormat="1" ht="15.25" customHeight="1" x14ac:dyDescent="0.25">
      <c r="B117" s="217"/>
      <c r="C117" s="213" t="s">
        <v>1423</v>
      </c>
      <c r="F117" s="220" t="str">
        <f>IF(E18="","",E18)</f>
        <v>HALKO stavební společnost, s.r.o.</v>
      </c>
      <c r="I117" s="213" t="s">
        <v>1426</v>
      </c>
      <c r="J117" s="249" t="str">
        <f>E24</f>
        <v xml:space="preserve"> </v>
      </c>
      <c r="L117" s="217"/>
    </row>
    <row r="118" spans="2:65" s="216" customFormat="1" ht="10.4" customHeight="1" x14ac:dyDescent="0.25">
      <c r="B118" s="217"/>
      <c r="L118" s="217"/>
    </row>
    <row r="119" spans="2:65" s="258" customFormat="1" ht="29.25" customHeight="1" x14ac:dyDescent="0.25">
      <c r="B119" s="259"/>
      <c r="C119" s="260" t="s">
        <v>1450</v>
      </c>
      <c r="D119" s="261" t="s">
        <v>19</v>
      </c>
      <c r="E119" s="261" t="s">
        <v>17</v>
      </c>
      <c r="F119" s="261" t="s">
        <v>30</v>
      </c>
      <c r="G119" s="261" t="s">
        <v>10</v>
      </c>
      <c r="H119" s="261" t="s">
        <v>1451</v>
      </c>
      <c r="I119" s="261" t="s">
        <v>1452</v>
      </c>
      <c r="J119" s="262" t="s">
        <v>1445</v>
      </c>
      <c r="K119" s="263" t="s">
        <v>1453</v>
      </c>
      <c r="L119" s="259"/>
      <c r="M119" s="264" t="s">
        <v>1415</v>
      </c>
      <c r="N119" s="265" t="s">
        <v>15</v>
      </c>
      <c r="O119" s="265" t="s">
        <v>1454</v>
      </c>
      <c r="P119" s="265" t="s">
        <v>1455</v>
      </c>
      <c r="Q119" s="265" t="s">
        <v>1456</v>
      </c>
      <c r="R119" s="265" t="s">
        <v>1457</v>
      </c>
      <c r="S119" s="265" t="s">
        <v>1458</v>
      </c>
      <c r="T119" s="266" t="s">
        <v>1459</v>
      </c>
    </row>
    <row r="120" spans="2:65" s="216" customFormat="1" ht="22.9" customHeight="1" x14ac:dyDescent="0.35">
      <c r="B120" s="217"/>
      <c r="C120" s="267" t="s">
        <v>1460</v>
      </c>
      <c r="J120" s="268">
        <f>BK120</f>
        <v>-159213</v>
      </c>
      <c r="L120" s="217"/>
      <c r="M120" s="269"/>
      <c r="N120" s="225"/>
      <c r="O120" s="225"/>
      <c r="P120" s="270">
        <f>P121+P124+P128</f>
        <v>0</v>
      </c>
      <c r="Q120" s="225"/>
      <c r="R120" s="270">
        <f>R121+R124+R128</f>
        <v>0</v>
      </c>
      <c r="S120" s="225"/>
      <c r="T120" s="271">
        <f>T121+T124+T128</f>
        <v>0</v>
      </c>
      <c r="AT120" s="207" t="s">
        <v>1461</v>
      </c>
      <c r="AU120" s="207" t="s">
        <v>1447</v>
      </c>
      <c r="BK120" s="272">
        <f>BK121+BK124+BK128</f>
        <v>-159213</v>
      </c>
    </row>
    <row r="121" spans="2:65" s="273" customFormat="1" ht="25.9" customHeight="1" x14ac:dyDescent="0.35">
      <c r="B121" s="274"/>
      <c r="D121" s="275" t="s">
        <v>1461</v>
      </c>
      <c r="E121" s="276" t="s">
        <v>1754</v>
      </c>
      <c r="F121" s="276" t="s">
        <v>1463</v>
      </c>
      <c r="J121" s="277">
        <f>BK121</f>
        <v>-9337</v>
      </c>
      <c r="L121" s="274"/>
      <c r="M121" s="278"/>
      <c r="P121" s="279">
        <f>SUM(P122:P123)</f>
        <v>0</v>
      </c>
      <c r="R121" s="279">
        <f>SUM(R122:R123)</f>
        <v>0</v>
      </c>
      <c r="T121" s="280">
        <f>SUM(T122:T123)</f>
        <v>0</v>
      </c>
      <c r="AR121" s="275" t="s">
        <v>1464</v>
      </c>
      <c r="AT121" s="281" t="s">
        <v>1461</v>
      </c>
      <c r="AU121" s="281" t="s">
        <v>1465</v>
      </c>
      <c r="AY121" s="275" t="s">
        <v>1466</v>
      </c>
      <c r="BK121" s="282">
        <f>SUM(BK122:BK123)</f>
        <v>-9337</v>
      </c>
    </row>
    <row r="122" spans="2:65" s="216" customFormat="1" ht="16.5" customHeight="1" x14ac:dyDescent="0.25">
      <c r="B122" s="283"/>
      <c r="C122" s="284" t="s">
        <v>1755</v>
      </c>
      <c r="D122" s="284" t="s">
        <v>1</v>
      </c>
      <c r="E122" s="285" t="s">
        <v>110</v>
      </c>
      <c r="F122" s="286" t="s">
        <v>980</v>
      </c>
      <c r="G122" s="287" t="s">
        <v>16</v>
      </c>
      <c r="H122" s="288">
        <v>-81.900000000000006</v>
      </c>
      <c r="I122" s="289">
        <v>114</v>
      </c>
      <c r="J122" s="289">
        <f>ROUND(I122*H122,0)</f>
        <v>-9337</v>
      </c>
      <c r="K122" s="290"/>
      <c r="L122" s="291"/>
      <c r="M122" s="331" t="s">
        <v>1415</v>
      </c>
      <c r="N122" s="332" t="s">
        <v>1432</v>
      </c>
      <c r="O122" s="314">
        <v>0</v>
      </c>
      <c r="P122" s="314">
        <f>O122*H122</f>
        <v>0</v>
      </c>
      <c r="Q122" s="314">
        <v>0</v>
      </c>
      <c r="R122" s="314">
        <f>Q122*H122</f>
        <v>0</v>
      </c>
      <c r="S122" s="314">
        <v>0</v>
      </c>
      <c r="T122" s="315">
        <f>S122*H122</f>
        <v>0</v>
      </c>
      <c r="AR122" s="296" t="s">
        <v>1468</v>
      </c>
      <c r="AT122" s="296" t="s">
        <v>1</v>
      </c>
      <c r="AU122" s="296" t="s">
        <v>1464</v>
      </c>
      <c r="AY122" s="207" t="s">
        <v>1466</v>
      </c>
      <c r="BE122" s="297">
        <f>IF(N122="základní",J122,0)</f>
        <v>-9337</v>
      </c>
      <c r="BF122" s="297">
        <f>IF(N122="snížená",J122,0)</f>
        <v>0</v>
      </c>
      <c r="BG122" s="297">
        <f>IF(N122="zákl. přenesená",J122,0)</f>
        <v>0</v>
      </c>
      <c r="BH122" s="297">
        <f>IF(N122="sníž. přenesená",J122,0)</f>
        <v>0</v>
      </c>
      <c r="BI122" s="297">
        <f>IF(N122="nulová",J122,0)</f>
        <v>0</v>
      </c>
      <c r="BJ122" s="207" t="s">
        <v>1464</v>
      </c>
      <c r="BK122" s="297">
        <f>ROUND(I122*H122,0)</f>
        <v>-9337</v>
      </c>
      <c r="BL122" s="207" t="s">
        <v>1469</v>
      </c>
      <c r="BM122" s="296" t="s">
        <v>1470</v>
      </c>
    </row>
    <row r="123" spans="2:65" s="316" customFormat="1" x14ac:dyDescent="0.25">
      <c r="B123" s="317"/>
      <c r="D123" s="318" t="s">
        <v>1494</v>
      </c>
      <c r="E123" s="319" t="s">
        <v>1415</v>
      </c>
      <c r="F123" s="320" t="s">
        <v>1756</v>
      </c>
      <c r="H123" s="321">
        <v>-81.900000000000006</v>
      </c>
      <c r="L123" s="317"/>
      <c r="M123" s="322"/>
      <c r="T123" s="323"/>
      <c r="AT123" s="319" t="s">
        <v>1494</v>
      </c>
      <c r="AU123" s="319" t="s">
        <v>1464</v>
      </c>
      <c r="AV123" s="316" t="s">
        <v>1407</v>
      </c>
      <c r="AW123" s="316" t="s">
        <v>1496</v>
      </c>
      <c r="AX123" s="316" t="s">
        <v>1464</v>
      </c>
      <c r="AY123" s="319" t="s">
        <v>1466</v>
      </c>
    </row>
    <row r="124" spans="2:65" s="273" customFormat="1" ht="25.9" customHeight="1" x14ac:dyDescent="0.35">
      <c r="B124" s="274"/>
      <c r="D124" s="275" t="s">
        <v>1461</v>
      </c>
      <c r="E124" s="276" t="s">
        <v>1757</v>
      </c>
      <c r="F124" s="276" t="s">
        <v>1758</v>
      </c>
      <c r="J124" s="277">
        <f>BK124</f>
        <v>-5261</v>
      </c>
      <c r="L124" s="274"/>
      <c r="M124" s="278"/>
      <c r="P124" s="279">
        <f>SUM(P125:P127)</f>
        <v>0</v>
      </c>
      <c r="R124" s="279">
        <f>SUM(R125:R127)</f>
        <v>0</v>
      </c>
      <c r="T124" s="280">
        <f>SUM(T125:T127)</f>
        <v>0</v>
      </c>
      <c r="AR124" s="275" t="s">
        <v>1464</v>
      </c>
      <c r="AT124" s="281" t="s">
        <v>1461</v>
      </c>
      <c r="AU124" s="281" t="s">
        <v>1465</v>
      </c>
      <c r="AY124" s="275" t="s">
        <v>1466</v>
      </c>
      <c r="BK124" s="282">
        <f>SUM(BK125:BK127)</f>
        <v>-5261</v>
      </c>
    </row>
    <row r="125" spans="2:65" s="216" customFormat="1" ht="36" customHeight="1" x14ac:dyDescent="0.25">
      <c r="B125" s="283"/>
      <c r="C125" s="305" t="s">
        <v>1759</v>
      </c>
      <c r="D125" s="305" t="s">
        <v>1492</v>
      </c>
      <c r="E125" s="306" t="s">
        <v>313</v>
      </c>
      <c r="F125" s="307" t="s">
        <v>1377</v>
      </c>
      <c r="G125" s="308" t="s">
        <v>1</v>
      </c>
      <c r="H125" s="309">
        <v>-13</v>
      </c>
      <c r="I125" s="310">
        <v>285</v>
      </c>
      <c r="J125" s="310">
        <f>ROUND(I125*H125,0)</f>
        <v>-3705</v>
      </c>
      <c r="K125" s="311"/>
      <c r="L125" s="217"/>
      <c r="M125" s="312" t="s">
        <v>1415</v>
      </c>
      <c r="N125" s="313" t="s">
        <v>1432</v>
      </c>
      <c r="O125" s="314">
        <v>0</v>
      </c>
      <c r="P125" s="314">
        <f>O125*H125</f>
        <v>0</v>
      </c>
      <c r="Q125" s="314">
        <v>0</v>
      </c>
      <c r="R125" s="314">
        <f>Q125*H125</f>
        <v>0</v>
      </c>
      <c r="S125" s="314">
        <v>0</v>
      </c>
      <c r="T125" s="315">
        <f>S125*H125</f>
        <v>0</v>
      </c>
      <c r="AR125" s="296" t="s">
        <v>1469</v>
      </c>
      <c r="AT125" s="296" t="s">
        <v>1492</v>
      </c>
      <c r="AU125" s="296" t="s">
        <v>1464</v>
      </c>
      <c r="AY125" s="207" t="s">
        <v>1466</v>
      </c>
      <c r="BE125" s="297">
        <f>IF(N125="základní",J125,0)</f>
        <v>-3705</v>
      </c>
      <c r="BF125" s="297">
        <f>IF(N125="snížená",J125,0)</f>
        <v>0</v>
      </c>
      <c r="BG125" s="297">
        <f>IF(N125="zákl. přenesená",J125,0)</f>
        <v>0</v>
      </c>
      <c r="BH125" s="297">
        <f>IF(N125="sníž. přenesená",J125,0)</f>
        <v>0</v>
      </c>
      <c r="BI125" s="297">
        <f>IF(N125="nulová",J125,0)</f>
        <v>0</v>
      </c>
      <c r="BJ125" s="207" t="s">
        <v>1464</v>
      </c>
      <c r="BK125" s="297">
        <f>ROUND(I125*H125,0)</f>
        <v>-3705</v>
      </c>
      <c r="BL125" s="207" t="s">
        <v>1469</v>
      </c>
      <c r="BM125" s="296" t="s">
        <v>1760</v>
      </c>
    </row>
    <row r="126" spans="2:65" s="216" customFormat="1" ht="16.5" customHeight="1" x14ac:dyDescent="0.25">
      <c r="B126" s="283"/>
      <c r="C126" s="284" t="s">
        <v>1755</v>
      </c>
      <c r="D126" s="284" t="s">
        <v>1</v>
      </c>
      <c r="E126" s="285" t="s">
        <v>110</v>
      </c>
      <c r="F126" s="286" t="s">
        <v>980</v>
      </c>
      <c r="G126" s="287" t="s">
        <v>16</v>
      </c>
      <c r="H126" s="288">
        <v>-13.65</v>
      </c>
      <c r="I126" s="289">
        <v>114</v>
      </c>
      <c r="J126" s="289">
        <f>ROUND(I126*H126,0)</f>
        <v>-1556</v>
      </c>
      <c r="K126" s="290"/>
      <c r="L126" s="291"/>
      <c r="M126" s="331" t="s">
        <v>1415</v>
      </c>
      <c r="N126" s="332" t="s">
        <v>1432</v>
      </c>
      <c r="O126" s="314">
        <v>0</v>
      </c>
      <c r="P126" s="314">
        <f>O126*H126</f>
        <v>0</v>
      </c>
      <c r="Q126" s="314">
        <v>0</v>
      </c>
      <c r="R126" s="314">
        <f>Q126*H126</f>
        <v>0</v>
      </c>
      <c r="S126" s="314">
        <v>0</v>
      </c>
      <c r="T126" s="315">
        <f>S126*H126</f>
        <v>0</v>
      </c>
      <c r="AR126" s="296" t="s">
        <v>1468</v>
      </c>
      <c r="AT126" s="296" t="s">
        <v>1</v>
      </c>
      <c r="AU126" s="296" t="s">
        <v>1464</v>
      </c>
      <c r="AY126" s="207" t="s">
        <v>1466</v>
      </c>
      <c r="BE126" s="297">
        <f>IF(N126="základní",J126,0)</f>
        <v>-1556</v>
      </c>
      <c r="BF126" s="297">
        <f>IF(N126="snížená",J126,0)</f>
        <v>0</v>
      </c>
      <c r="BG126" s="297">
        <f>IF(N126="zákl. přenesená",J126,0)</f>
        <v>0</v>
      </c>
      <c r="BH126" s="297">
        <f>IF(N126="sníž. přenesená",J126,0)</f>
        <v>0</v>
      </c>
      <c r="BI126" s="297">
        <f>IF(N126="nulová",J126,0)</f>
        <v>0</v>
      </c>
      <c r="BJ126" s="207" t="s">
        <v>1464</v>
      </c>
      <c r="BK126" s="297">
        <f>ROUND(I126*H126,0)</f>
        <v>-1556</v>
      </c>
      <c r="BL126" s="207" t="s">
        <v>1469</v>
      </c>
      <c r="BM126" s="296" t="s">
        <v>1761</v>
      </c>
    </row>
    <row r="127" spans="2:65" s="316" customFormat="1" x14ac:dyDescent="0.25">
      <c r="B127" s="317"/>
      <c r="D127" s="318" t="s">
        <v>1494</v>
      </c>
      <c r="E127" s="319" t="s">
        <v>1415</v>
      </c>
      <c r="F127" s="320" t="s">
        <v>1762</v>
      </c>
      <c r="H127" s="321">
        <v>-13.65</v>
      </c>
      <c r="L127" s="317"/>
      <c r="M127" s="322"/>
      <c r="T127" s="323"/>
      <c r="AT127" s="319" t="s">
        <v>1494</v>
      </c>
      <c r="AU127" s="319" t="s">
        <v>1464</v>
      </c>
      <c r="AV127" s="316" t="s">
        <v>1407</v>
      </c>
      <c r="AW127" s="316" t="s">
        <v>1496</v>
      </c>
      <c r="AX127" s="316" t="s">
        <v>1464</v>
      </c>
      <c r="AY127" s="319" t="s">
        <v>1466</v>
      </c>
    </row>
    <row r="128" spans="2:65" s="273" customFormat="1" ht="25.9" customHeight="1" x14ac:dyDescent="0.35">
      <c r="B128" s="274"/>
      <c r="D128" s="275" t="s">
        <v>1461</v>
      </c>
      <c r="E128" s="276" t="s">
        <v>1763</v>
      </c>
      <c r="F128" s="276" t="s">
        <v>1738</v>
      </c>
      <c r="J128" s="277">
        <f>BK128</f>
        <v>-144615</v>
      </c>
      <c r="L128" s="274"/>
      <c r="M128" s="278"/>
      <c r="P128" s="279">
        <f>P129</f>
        <v>0</v>
      </c>
      <c r="R128" s="279">
        <f>R129</f>
        <v>0</v>
      </c>
      <c r="T128" s="280">
        <f>T129</f>
        <v>0</v>
      </c>
      <c r="AR128" s="275" t="s">
        <v>1464</v>
      </c>
      <c r="AT128" s="281" t="s">
        <v>1461</v>
      </c>
      <c r="AU128" s="281" t="s">
        <v>1465</v>
      </c>
      <c r="AY128" s="275" t="s">
        <v>1466</v>
      </c>
      <c r="BK128" s="282">
        <f>BK129</f>
        <v>-144615</v>
      </c>
    </row>
    <row r="129" spans="2:65" s="273" customFormat="1" ht="22.9" customHeight="1" x14ac:dyDescent="0.25">
      <c r="B129" s="274"/>
      <c r="D129" s="275" t="s">
        <v>1461</v>
      </c>
      <c r="E129" s="303" t="s">
        <v>1599</v>
      </c>
      <c r="F129" s="303" t="s">
        <v>1308</v>
      </c>
      <c r="J129" s="304">
        <f>BK129</f>
        <v>-144615</v>
      </c>
      <c r="L129" s="274"/>
      <c r="M129" s="278"/>
      <c r="P129" s="279">
        <f>P130</f>
        <v>0</v>
      </c>
      <c r="R129" s="279">
        <f>R130</f>
        <v>0</v>
      </c>
      <c r="T129" s="280">
        <f>T130</f>
        <v>0</v>
      </c>
      <c r="AR129" s="275" t="s">
        <v>1464</v>
      </c>
      <c r="AT129" s="281" t="s">
        <v>1461</v>
      </c>
      <c r="AU129" s="281" t="s">
        <v>1464</v>
      </c>
      <c r="AY129" s="275" t="s">
        <v>1466</v>
      </c>
      <c r="BK129" s="282">
        <f>BK130</f>
        <v>-144615</v>
      </c>
    </row>
    <row r="130" spans="2:65" s="216" customFormat="1" ht="16.5" customHeight="1" x14ac:dyDescent="0.25">
      <c r="B130" s="283"/>
      <c r="C130" s="284" t="s">
        <v>1764</v>
      </c>
      <c r="D130" s="284" t="s">
        <v>1</v>
      </c>
      <c r="E130" s="285" t="s">
        <v>170</v>
      </c>
      <c r="F130" s="286" t="s">
        <v>537</v>
      </c>
      <c r="G130" s="287" t="s">
        <v>13</v>
      </c>
      <c r="H130" s="288">
        <v>-31.08</v>
      </c>
      <c r="I130" s="289">
        <v>4653</v>
      </c>
      <c r="J130" s="289">
        <f>ROUND(I130*H130,0)</f>
        <v>-144615</v>
      </c>
      <c r="K130" s="290"/>
      <c r="L130" s="291"/>
      <c r="M130" s="292" t="s">
        <v>1415</v>
      </c>
      <c r="N130" s="293" t="s">
        <v>1432</v>
      </c>
      <c r="O130" s="294">
        <v>0</v>
      </c>
      <c r="P130" s="294">
        <f>O130*H130</f>
        <v>0</v>
      </c>
      <c r="Q130" s="294">
        <v>0</v>
      </c>
      <c r="R130" s="294">
        <f>Q130*H130</f>
        <v>0</v>
      </c>
      <c r="S130" s="294">
        <v>0</v>
      </c>
      <c r="T130" s="295">
        <f>S130*H130</f>
        <v>0</v>
      </c>
      <c r="AR130" s="296" t="s">
        <v>1468</v>
      </c>
      <c r="AT130" s="296" t="s">
        <v>1</v>
      </c>
      <c r="AU130" s="296" t="s">
        <v>1407</v>
      </c>
      <c r="AY130" s="207" t="s">
        <v>1466</v>
      </c>
      <c r="BE130" s="297">
        <f>IF(N130="základní",J130,0)</f>
        <v>-144615</v>
      </c>
      <c r="BF130" s="297">
        <f>IF(N130="snížená",J130,0)</f>
        <v>0</v>
      </c>
      <c r="BG130" s="297">
        <f>IF(N130="zákl. přenesená",J130,0)</f>
        <v>0</v>
      </c>
      <c r="BH130" s="297">
        <f>IF(N130="sníž. přenesená",J130,0)</f>
        <v>0</v>
      </c>
      <c r="BI130" s="297">
        <f>IF(N130="nulová",J130,0)</f>
        <v>0</v>
      </c>
      <c r="BJ130" s="207" t="s">
        <v>1464</v>
      </c>
      <c r="BK130" s="297">
        <f>ROUND(I130*H130,0)</f>
        <v>-144615</v>
      </c>
      <c r="BL130" s="207" t="s">
        <v>1469</v>
      </c>
      <c r="BM130" s="296" t="s">
        <v>1765</v>
      </c>
    </row>
    <row r="131" spans="2:65" s="216" customFormat="1" ht="7" customHeight="1" x14ac:dyDescent="0.25">
      <c r="B131" s="245"/>
      <c r="C131" s="246"/>
      <c r="D131" s="246"/>
      <c r="E131" s="246"/>
      <c r="F131" s="246"/>
      <c r="G131" s="246"/>
      <c r="H131" s="246"/>
      <c r="I131" s="246"/>
      <c r="J131" s="246"/>
      <c r="K131" s="246"/>
      <c r="L131" s="217"/>
    </row>
  </sheetData>
  <autoFilter ref="C119:K130" xr:uid="{00000000-0009-0000-0000-000001000000}"/>
  <mergeCells count="8">
    <mergeCell ref="E110:H110"/>
    <mergeCell ref="E112:H112"/>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6CE3-7547-4939-85AE-00636A39EA81}">
  <sheetPr>
    <pageSetUpPr fitToPage="1"/>
  </sheetPr>
  <dimension ref="B2:BM265"/>
  <sheetViews>
    <sheetView showGridLines="0" topLeftCell="A121" workbookViewId="0">
      <selection activeCell="A141" sqref="A141"/>
    </sheetView>
  </sheetViews>
  <sheetFormatPr defaultRowHeight="10" x14ac:dyDescent="0.2"/>
  <cols>
    <col min="1" max="1" width="6.81640625" style="204" customWidth="1"/>
    <col min="2" max="2" width="1.36328125" style="204" customWidth="1"/>
    <col min="3" max="3" width="3.36328125" style="204" customWidth="1"/>
    <col min="4" max="4" width="3.54296875" style="204" customWidth="1"/>
    <col min="5" max="5" width="14" style="204" customWidth="1"/>
    <col min="6" max="6" width="41.54296875" style="204" customWidth="1"/>
    <col min="7" max="7" width="5.7265625" style="204" customWidth="1"/>
    <col min="8" max="8" width="9.36328125" style="204" customWidth="1"/>
    <col min="9" max="10" width="16.453125" style="204" customWidth="1"/>
    <col min="11" max="11" width="16.453125" style="204" hidden="1" customWidth="1"/>
    <col min="12" max="12" width="7.6328125" style="204" customWidth="1"/>
    <col min="13" max="13" width="8.81640625" style="204" hidden="1" customWidth="1"/>
    <col min="14" max="14" width="8.7265625" style="204"/>
    <col min="15" max="20" width="11.54296875" style="204" hidden="1" customWidth="1"/>
    <col min="21" max="21" width="13.36328125" style="204" hidden="1" customWidth="1"/>
    <col min="22" max="22" width="10.08984375" style="204" customWidth="1"/>
    <col min="23" max="23" width="13.36328125" style="204" customWidth="1"/>
    <col min="24" max="24" width="10.08984375" style="204" customWidth="1"/>
    <col min="25" max="25" width="12.26953125" style="204" customWidth="1"/>
    <col min="26" max="26" width="9" style="204" customWidth="1"/>
    <col min="27" max="27" width="12.26953125" style="204" customWidth="1"/>
    <col min="28" max="28" width="13.36328125" style="204" customWidth="1"/>
    <col min="29" max="29" width="9" style="204" customWidth="1"/>
    <col min="30" max="30" width="12.26953125" style="204" customWidth="1"/>
    <col min="31" max="31" width="13.36328125" style="204" customWidth="1"/>
    <col min="32" max="16384" width="8.7265625" style="204"/>
  </cols>
  <sheetData>
    <row r="2" spans="2:46" ht="37" customHeight="1" x14ac:dyDescent="0.2">
      <c r="L2" s="205" t="s">
        <v>1405</v>
      </c>
      <c r="M2" s="206"/>
      <c r="N2" s="206"/>
      <c r="O2" s="206"/>
      <c r="P2" s="206"/>
      <c r="Q2" s="206"/>
      <c r="R2" s="206"/>
      <c r="S2" s="206"/>
      <c r="T2" s="206"/>
      <c r="U2" s="206"/>
      <c r="V2" s="206"/>
      <c r="AT2" s="207" t="s">
        <v>1766</v>
      </c>
    </row>
    <row r="3" spans="2:46" ht="7" customHeight="1" x14ac:dyDescent="0.2">
      <c r="B3" s="208"/>
      <c r="C3" s="209"/>
      <c r="D3" s="209"/>
      <c r="E3" s="209"/>
      <c r="F3" s="209"/>
      <c r="G3" s="209"/>
      <c r="H3" s="209"/>
      <c r="I3" s="209"/>
      <c r="J3" s="209"/>
      <c r="K3" s="209"/>
      <c r="L3" s="210"/>
      <c r="AT3" s="207" t="s">
        <v>1407</v>
      </c>
    </row>
    <row r="4" spans="2:46" ht="25" customHeight="1" x14ac:dyDescent="0.2">
      <c r="B4" s="210"/>
      <c r="D4" s="211" t="s">
        <v>1408</v>
      </c>
      <c r="L4" s="210"/>
      <c r="M4" s="212" t="s">
        <v>1409</v>
      </c>
      <c r="AT4" s="207" t="s">
        <v>1410</v>
      </c>
    </row>
    <row r="5" spans="2:46" ht="7" customHeight="1" x14ac:dyDescent="0.2">
      <c r="B5" s="210"/>
      <c r="L5" s="210"/>
    </row>
    <row r="6" spans="2:46" ht="12" customHeight="1" x14ac:dyDescent="0.2">
      <c r="B6" s="210"/>
      <c r="D6" s="213" t="s">
        <v>1411</v>
      </c>
      <c r="L6" s="210"/>
    </row>
    <row r="7" spans="2:46" ht="16.5" customHeight="1" x14ac:dyDescent="0.2">
      <c r="B7" s="210"/>
      <c r="E7" s="214" t="str">
        <f>'[6]Rekapitulace stavby'!K6</f>
        <v>Chodník při silnici II/324 Podmoky</v>
      </c>
      <c r="F7" s="215"/>
      <c r="G7" s="215"/>
      <c r="H7" s="215"/>
      <c r="L7" s="210"/>
    </row>
    <row r="8" spans="2:46" s="216" customFormat="1" ht="12" customHeight="1" x14ac:dyDescent="0.25">
      <c r="B8" s="217"/>
      <c r="D8" s="213" t="s">
        <v>1412</v>
      </c>
      <c r="L8" s="217"/>
    </row>
    <row r="9" spans="2:46" s="216" customFormat="1" ht="16.5" customHeight="1" x14ac:dyDescent="0.25">
      <c r="B9" s="217"/>
      <c r="E9" s="218" t="s">
        <v>1767</v>
      </c>
      <c r="F9" s="219"/>
      <c r="G9" s="219"/>
      <c r="H9" s="219"/>
      <c r="L9" s="217"/>
    </row>
    <row r="10" spans="2:46" s="216" customFormat="1" x14ac:dyDescent="0.25">
      <c r="B10" s="217"/>
      <c r="L10" s="217"/>
    </row>
    <row r="11" spans="2:46" s="216" customFormat="1" ht="12" customHeight="1" x14ac:dyDescent="0.25">
      <c r="B11" s="217"/>
      <c r="D11" s="213" t="s">
        <v>1414</v>
      </c>
      <c r="F11" s="220" t="s">
        <v>1415</v>
      </c>
      <c r="I11" s="213" t="s">
        <v>1416</v>
      </c>
      <c r="J11" s="220" t="s">
        <v>1415</v>
      </c>
      <c r="L11" s="217"/>
    </row>
    <row r="12" spans="2:46" s="216" customFormat="1" ht="12" customHeight="1" x14ac:dyDescent="0.25">
      <c r="B12" s="217"/>
      <c r="D12" s="213" t="s">
        <v>1417</v>
      </c>
      <c r="F12" s="220" t="s">
        <v>1418</v>
      </c>
      <c r="I12" s="213" t="s">
        <v>1419</v>
      </c>
      <c r="J12" s="221">
        <f>'[6]Rekapitulace stavby'!AN8</f>
        <v>43885</v>
      </c>
      <c r="L12" s="217"/>
    </row>
    <row r="13" spans="2:46" s="216" customFormat="1" ht="10.9" customHeight="1" x14ac:dyDescent="0.25">
      <c r="B13" s="217"/>
      <c r="L13" s="217"/>
    </row>
    <row r="14" spans="2:46" s="216" customFormat="1" ht="12" customHeight="1" x14ac:dyDescent="0.25">
      <c r="B14" s="217"/>
      <c r="D14" s="213" t="s">
        <v>1420</v>
      </c>
      <c r="I14" s="213" t="s">
        <v>1421</v>
      </c>
      <c r="J14" s="220" t="s">
        <v>1415</v>
      </c>
      <c r="L14" s="217"/>
    </row>
    <row r="15" spans="2:46" s="216" customFormat="1" ht="18" customHeight="1" x14ac:dyDescent="0.25">
      <c r="B15" s="217"/>
      <c r="E15" s="220" t="s">
        <v>332</v>
      </c>
      <c r="I15" s="213" t="s">
        <v>1422</v>
      </c>
      <c r="J15" s="220" t="s">
        <v>1415</v>
      </c>
      <c r="L15" s="217"/>
    </row>
    <row r="16" spans="2:46" s="216" customFormat="1" ht="7" customHeight="1" x14ac:dyDescent="0.25">
      <c r="B16" s="217"/>
      <c r="L16" s="217"/>
    </row>
    <row r="17" spans="2:12" s="216" customFormat="1" ht="12" customHeight="1" x14ac:dyDescent="0.25">
      <c r="B17" s="217"/>
      <c r="D17" s="213" t="s">
        <v>1423</v>
      </c>
      <c r="I17" s="213" t="s">
        <v>1421</v>
      </c>
      <c r="J17" s="220" t="s">
        <v>1415</v>
      </c>
      <c r="L17" s="217"/>
    </row>
    <row r="18" spans="2:12" s="216" customFormat="1" ht="18" customHeight="1" x14ac:dyDescent="0.25">
      <c r="B18" s="217"/>
      <c r="E18" s="220" t="s">
        <v>1424</v>
      </c>
      <c r="I18" s="213" t="s">
        <v>1422</v>
      </c>
      <c r="J18" s="220" t="s">
        <v>1415</v>
      </c>
      <c r="L18" s="217"/>
    </row>
    <row r="19" spans="2:12" s="216" customFormat="1" ht="7" customHeight="1" x14ac:dyDescent="0.25">
      <c r="B19" s="217"/>
      <c r="L19" s="217"/>
    </row>
    <row r="20" spans="2:12" s="216" customFormat="1" ht="12" customHeight="1" x14ac:dyDescent="0.25">
      <c r="B20" s="217"/>
      <c r="D20" s="213" t="s">
        <v>1425</v>
      </c>
      <c r="I20" s="213" t="s">
        <v>1421</v>
      </c>
      <c r="J20" s="220" t="str">
        <f>IF('[6]Rekapitulace stavby'!AN16="","",'[6]Rekapitulace stavby'!AN16)</f>
        <v/>
      </c>
      <c r="L20" s="217"/>
    </row>
    <row r="21" spans="2:12" s="216" customFormat="1" ht="18" customHeight="1" x14ac:dyDescent="0.25">
      <c r="B21" s="217"/>
      <c r="E21" s="220" t="str">
        <f>IF('[6]Rekapitulace stavby'!E17="","",'[6]Rekapitulace stavby'!E17)</f>
        <v xml:space="preserve"> </v>
      </c>
      <c r="I21" s="213" t="s">
        <v>1422</v>
      </c>
      <c r="J21" s="220" t="str">
        <f>IF('[6]Rekapitulace stavby'!AN17="","",'[6]Rekapitulace stavby'!AN17)</f>
        <v/>
      </c>
      <c r="L21" s="217"/>
    </row>
    <row r="22" spans="2:12" s="216" customFormat="1" ht="7" customHeight="1" x14ac:dyDescent="0.25">
      <c r="B22" s="217"/>
      <c r="L22" s="217"/>
    </row>
    <row r="23" spans="2:12" s="216" customFormat="1" ht="12" customHeight="1" x14ac:dyDescent="0.25">
      <c r="B23" s="217"/>
      <c r="D23" s="213" t="s">
        <v>1426</v>
      </c>
      <c r="I23" s="213" t="s">
        <v>1421</v>
      </c>
      <c r="J23" s="220" t="str">
        <f>IF('[6]Rekapitulace stavby'!AN19="","",'[6]Rekapitulace stavby'!AN19)</f>
        <v/>
      </c>
      <c r="L23" s="217"/>
    </row>
    <row r="24" spans="2:12" s="216" customFormat="1" ht="18" customHeight="1" x14ac:dyDescent="0.25">
      <c r="B24" s="217"/>
      <c r="E24" s="220" t="str">
        <f>IF('[6]Rekapitulace stavby'!E20="","",'[6]Rekapitulace stavby'!E20)</f>
        <v xml:space="preserve"> </v>
      </c>
      <c r="I24" s="213" t="s">
        <v>1422</v>
      </c>
      <c r="J24" s="220" t="str">
        <f>IF('[6]Rekapitulace stavby'!AN20="","",'[6]Rekapitulace stavby'!AN20)</f>
        <v/>
      </c>
      <c r="L24" s="217"/>
    </row>
    <row r="25" spans="2:12" s="216" customFormat="1" ht="7" customHeight="1" x14ac:dyDescent="0.25">
      <c r="B25" s="217"/>
      <c r="L25" s="217"/>
    </row>
    <row r="26" spans="2:12" s="216" customFormat="1" ht="12" customHeight="1" x14ac:dyDescent="0.25">
      <c r="B26" s="217"/>
      <c r="D26" s="213" t="s">
        <v>1427</v>
      </c>
      <c r="L26" s="217"/>
    </row>
    <row r="27" spans="2:12" s="222" customFormat="1" ht="16.5" customHeight="1" x14ac:dyDescent="0.25">
      <c r="B27" s="223"/>
      <c r="E27" s="224" t="s">
        <v>1415</v>
      </c>
      <c r="F27" s="224"/>
      <c r="G27" s="224"/>
      <c r="H27" s="224"/>
      <c r="L27" s="223"/>
    </row>
    <row r="28" spans="2:12" s="216" customFormat="1" ht="7" customHeight="1" x14ac:dyDescent="0.25">
      <c r="B28" s="217"/>
      <c r="L28" s="217"/>
    </row>
    <row r="29" spans="2:12" s="216" customFormat="1" ht="7" customHeight="1" x14ac:dyDescent="0.25">
      <c r="B29" s="217"/>
      <c r="D29" s="225"/>
      <c r="E29" s="225"/>
      <c r="F29" s="225"/>
      <c r="G29" s="225"/>
      <c r="H29" s="225"/>
      <c r="I29" s="225"/>
      <c r="J29" s="225"/>
      <c r="K29" s="225"/>
      <c r="L29" s="217"/>
    </row>
    <row r="30" spans="2:12" s="216" customFormat="1" ht="25.4" customHeight="1" x14ac:dyDescent="0.25">
      <c r="B30" s="217"/>
      <c r="D30" s="226" t="s">
        <v>1428</v>
      </c>
      <c r="J30" s="227">
        <f>ROUND(J136, 2)</f>
        <v>147776</v>
      </c>
      <c r="L30" s="217"/>
    </row>
    <row r="31" spans="2:12" s="216" customFormat="1" ht="7" customHeight="1" x14ac:dyDescent="0.25">
      <c r="B31" s="217"/>
      <c r="D31" s="225"/>
      <c r="E31" s="225"/>
      <c r="F31" s="225"/>
      <c r="G31" s="225"/>
      <c r="H31" s="225"/>
      <c r="I31" s="225"/>
      <c r="J31" s="225"/>
      <c r="K31" s="225"/>
      <c r="L31" s="217"/>
    </row>
    <row r="32" spans="2:12" s="216" customFormat="1" ht="14.5" customHeight="1" x14ac:dyDescent="0.25">
      <c r="B32" s="217"/>
      <c r="F32" s="228" t="s">
        <v>1429</v>
      </c>
      <c r="I32" s="228" t="s">
        <v>1430</v>
      </c>
      <c r="J32" s="228" t="s">
        <v>1431</v>
      </c>
      <c r="L32" s="217"/>
    </row>
    <row r="33" spans="2:12" s="216" customFormat="1" ht="14.5" customHeight="1" x14ac:dyDescent="0.25">
      <c r="B33" s="217"/>
      <c r="D33" s="229" t="s">
        <v>15</v>
      </c>
      <c r="E33" s="213" t="s">
        <v>1432</v>
      </c>
      <c r="F33" s="230">
        <f>ROUND((SUM(BE136:BE264)),  2)</f>
        <v>147776</v>
      </c>
      <c r="I33" s="231">
        <v>0.21</v>
      </c>
      <c r="J33" s="230">
        <f>ROUND(((SUM(BE136:BE264))*I33),  2)</f>
        <v>31032.959999999999</v>
      </c>
      <c r="L33" s="217"/>
    </row>
    <row r="34" spans="2:12" s="216" customFormat="1" ht="14.5" customHeight="1" x14ac:dyDescent="0.25">
      <c r="B34" s="217"/>
      <c r="E34" s="213" t="s">
        <v>1433</v>
      </c>
      <c r="F34" s="230">
        <f>ROUND((SUM(BF136:BF264)),  2)</f>
        <v>0</v>
      </c>
      <c r="I34" s="231">
        <v>0.15</v>
      </c>
      <c r="J34" s="230">
        <f>ROUND(((SUM(BF136:BF264))*I34),  2)</f>
        <v>0</v>
      </c>
      <c r="L34" s="217"/>
    </row>
    <row r="35" spans="2:12" s="216" customFormat="1" ht="14.5" hidden="1" customHeight="1" x14ac:dyDescent="0.25">
      <c r="B35" s="217"/>
      <c r="E35" s="213" t="s">
        <v>1434</v>
      </c>
      <c r="F35" s="230">
        <f>ROUND((SUM(BG136:BG264)),  2)</f>
        <v>0</v>
      </c>
      <c r="I35" s="231">
        <v>0.21</v>
      </c>
      <c r="J35" s="230">
        <f>0</f>
        <v>0</v>
      </c>
      <c r="L35" s="217"/>
    </row>
    <row r="36" spans="2:12" s="216" customFormat="1" ht="14.5" hidden="1" customHeight="1" x14ac:dyDescent="0.25">
      <c r="B36" s="217"/>
      <c r="E36" s="213" t="s">
        <v>1435</v>
      </c>
      <c r="F36" s="230">
        <f>ROUND((SUM(BH136:BH264)),  2)</f>
        <v>0</v>
      </c>
      <c r="I36" s="231">
        <v>0.15</v>
      </c>
      <c r="J36" s="230">
        <f>0</f>
        <v>0</v>
      </c>
      <c r="L36" s="217"/>
    </row>
    <row r="37" spans="2:12" s="216" customFormat="1" ht="14.5" hidden="1" customHeight="1" x14ac:dyDescent="0.25">
      <c r="B37" s="217"/>
      <c r="E37" s="213" t="s">
        <v>1436</v>
      </c>
      <c r="F37" s="230">
        <f>ROUND((SUM(BI136:BI264)),  2)</f>
        <v>0</v>
      </c>
      <c r="I37" s="231">
        <v>0</v>
      </c>
      <c r="J37" s="230">
        <f>0</f>
        <v>0</v>
      </c>
      <c r="L37" s="217"/>
    </row>
    <row r="38" spans="2:12" s="216" customFormat="1" ht="7" customHeight="1" x14ac:dyDescent="0.25">
      <c r="B38" s="217"/>
      <c r="L38" s="217"/>
    </row>
    <row r="39" spans="2:12" s="216" customFormat="1" ht="25.4" customHeight="1" x14ac:dyDescent="0.25">
      <c r="B39" s="217"/>
      <c r="C39" s="232"/>
      <c r="D39" s="233" t="s">
        <v>215</v>
      </c>
      <c r="E39" s="234"/>
      <c r="F39" s="234"/>
      <c r="G39" s="235" t="s">
        <v>1437</v>
      </c>
      <c r="H39" s="236" t="s">
        <v>1438</v>
      </c>
      <c r="I39" s="234"/>
      <c r="J39" s="237">
        <f>SUM(J30:J37)</f>
        <v>178808.95999999999</v>
      </c>
      <c r="K39" s="238"/>
      <c r="L39" s="217"/>
    </row>
    <row r="40" spans="2:12" s="216" customFormat="1" ht="14.5" customHeight="1" x14ac:dyDescent="0.25">
      <c r="B40" s="217"/>
      <c r="L40" s="217"/>
    </row>
    <row r="41" spans="2:12" ht="14.5" customHeight="1" x14ac:dyDescent="0.2">
      <c r="B41" s="210"/>
      <c r="L41" s="210"/>
    </row>
    <row r="42" spans="2:12" ht="14.5" customHeight="1" x14ac:dyDescent="0.2">
      <c r="B42" s="210"/>
      <c r="L42" s="210"/>
    </row>
    <row r="43" spans="2:12" ht="14.5" customHeight="1" x14ac:dyDescent="0.2">
      <c r="B43" s="210"/>
      <c r="L43" s="210"/>
    </row>
    <row r="44" spans="2:12" ht="14.5" customHeight="1" x14ac:dyDescent="0.2">
      <c r="B44" s="210"/>
      <c r="L44" s="210"/>
    </row>
    <row r="45" spans="2:12" ht="14.5" customHeight="1" x14ac:dyDescent="0.2">
      <c r="B45" s="210"/>
      <c r="L45" s="210"/>
    </row>
    <row r="46" spans="2:12" ht="14.5" customHeight="1" x14ac:dyDescent="0.2">
      <c r="B46" s="210"/>
      <c r="L46" s="210"/>
    </row>
    <row r="47" spans="2:12" ht="14.5" customHeight="1" x14ac:dyDescent="0.2">
      <c r="B47" s="210"/>
      <c r="L47" s="210"/>
    </row>
    <row r="48" spans="2:12" ht="14.5" customHeight="1" x14ac:dyDescent="0.2">
      <c r="B48" s="210"/>
      <c r="L48" s="210"/>
    </row>
    <row r="49" spans="2:12" ht="14.5" customHeight="1" x14ac:dyDescent="0.2">
      <c r="B49" s="210"/>
      <c r="L49" s="210"/>
    </row>
    <row r="50" spans="2:12" s="216" customFormat="1" ht="14.5" customHeight="1" x14ac:dyDescent="0.25">
      <c r="B50" s="217"/>
      <c r="D50" s="239" t="s">
        <v>218</v>
      </c>
      <c r="E50" s="240"/>
      <c r="F50" s="240"/>
      <c r="G50" s="239" t="s">
        <v>232</v>
      </c>
      <c r="H50" s="240"/>
      <c r="I50" s="240"/>
      <c r="J50" s="240"/>
      <c r="K50" s="240"/>
      <c r="L50" s="217"/>
    </row>
    <row r="51" spans="2:12" x14ac:dyDescent="0.2">
      <c r="B51" s="210"/>
      <c r="L51" s="210"/>
    </row>
    <row r="52" spans="2:12" x14ac:dyDescent="0.2">
      <c r="B52" s="210"/>
      <c r="L52" s="210"/>
    </row>
    <row r="53" spans="2:12" x14ac:dyDescent="0.2">
      <c r="B53" s="210"/>
      <c r="L53" s="210"/>
    </row>
    <row r="54" spans="2:12" x14ac:dyDescent="0.2">
      <c r="B54" s="210"/>
      <c r="L54" s="210"/>
    </row>
    <row r="55" spans="2:12" x14ac:dyDescent="0.2">
      <c r="B55" s="210"/>
      <c r="L55" s="210"/>
    </row>
    <row r="56" spans="2:12" x14ac:dyDescent="0.2">
      <c r="B56" s="210"/>
      <c r="L56" s="210"/>
    </row>
    <row r="57" spans="2:12" x14ac:dyDescent="0.2">
      <c r="B57" s="210"/>
      <c r="L57" s="210"/>
    </row>
    <row r="58" spans="2:12" x14ac:dyDescent="0.2">
      <c r="B58" s="210"/>
      <c r="L58" s="210"/>
    </row>
    <row r="59" spans="2:12" x14ac:dyDescent="0.2">
      <c r="B59" s="210"/>
      <c r="L59" s="210"/>
    </row>
    <row r="60" spans="2:12" x14ac:dyDescent="0.2">
      <c r="B60" s="210"/>
      <c r="L60" s="210"/>
    </row>
    <row r="61" spans="2:12" s="216" customFormat="1" ht="12.5" x14ac:dyDescent="0.25">
      <c r="B61" s="217"/>
      <c r="D61" s="241" t="s">
        <v>1439</v>
      </c>
      <c r="E61" s="242"/>
      <c r="F61" s="243" t="s">
        <v>1440</v>
      </c>
      <c r="G61" s="241" t="s">
        <v>1439</v>
      </c>
      <c r="H61" s="242"/>
      <c r="I61" s="242"/>
      <c r="J61" s="244" t="s">
        <v>1440</v>
      </c>
      <c r="K61" s="242"/>
      <c r="L61" s="217"/>
    </row>
    <row r="62" spans="2:12" x14ac:dyDescent="0.2">
      <c r="B62" s="210"/>
      <c r="L62" s="210"/>
    </row>
    <row r="63" spans="2:12" x14ac:dyDescent="0.2">
      <c r="B63" s="210"/>
      <c r="L63" s="210"/>
    </row>
    <row r="64" spans="2:12" x14ac:dyDescent="0.2">
      <c r="B64" s="210"/>
      <c r="L64" s="210"/>
    </row>
    <row r="65" spans="2:12" s="216" customFormat="1" ht="13" x14ac:dyDescent="0.25">
      <c r="B65" s="217"/>
      <c r="D65" s="239" t="s">
        <v>1441</v>
      </c>
      <c r="E65" s="240"/>
      <c r="F65" s="240"/>
      <c r="G65" s="239" t="s">
        <v>1442</v>
      </c>
      <c r="H65" s="240"/>
      <c r="I65" s="240"/>
      <c r="J65" s="240"/>
      <c r="K65" s="240"/>
      <c r="L65" s="217"/>
    </row>
    <row r="66" spans="2:12" x14ac:dyDescent="0.2">
      <c r="B66" s="210"/>
      <c r="L66" s="210"/>
    </row>
    <row r="67" spans="2:12" x14ac:dyDescent="0.2">
      <c r="B67" s="210"/>
      <c r="L67" s="210"/>
    </row>
    <row r="68" spans="2:12" x14ac:dyDescent="0.2">
      <c r="B68" s="210"/>
      <c r="L68" s="210"/>
    </row>
    <row r="69" spans="2:12" x14ac:dyDescent="0.2">
      <c r="B69" s="210"/>
      <c r="L69" s="210"/>
    </row>
    <row r="70" spans="2:12" x14ac:dyDescent="0.2">
      <c r="B70" s="210"/>
      <c r="L70" s="210"/>
    </row>
    <row r="71" spans="2:12" x14ac:dyDescent="0.2">
      <c r="B71" s="210"/>
      <c r="L71" s="210"/>
    </row>
    <row r="72" spans="2:12" x14ac:dyDescent="0.2">
      <c r="B72" s="210"/>
      <c r="L72" s="210"/>
    </row>
    <row r="73" spans="2:12" x14ac:dyDescent="0.2">
      <c r="B73" s="210"/>
      <c r="L73" s="210"/>
    </row>
    <row r="74" spans="2:12" x14ac:dyDescent="0.2">
      <c r="B74" s="210"/>
      <c r="L74" s="210"/>
    </row>
    <row r="75" spans="2:12" x14ac:dyDescent="0.2">
      <c r="B75" s="210"/>
      <c r="L75" s="210"/>
    </row>
    <row r="76" spans="2:12" s="216" customFormat="1" ht="12.5" x14ac:dyDescent="0.25">
      <c r="B76" s="217"/>
      <c r="D76" s="241" t="s">
        <v>1439</v>
      </c>
      <c r="E76" s="242"/>
      <c r="F76" s="243" t="s">
        <v>1440</v>
      </c>
      <c r="G76" s="241" t="s">
        <v>1439</v>
      </c>
      <c r="H76" s="242"/>
      <c r="I76" s="242"/>
      <c r="J76" s="244" t="s">
        <v>1440</v>
      </c>
      <c r="K76" s="242"/>
      <c r="L76" s="217"/>
    </row>
    <row r="77" spans="2:12" s="216" customFormat="1" ht="14.5" customHeight="1" x14ac:dyDescent="0.25">
      <c r="B77" s="245"/>
      <c r="C77" s="246"/>
      <c r="D77" s="246"/>
      <c r="E77" s="246"/>
      <c r="F77" s="246"/>
      <c r="G77" s="246"/>
      <c r="H77" s="246"/>
      <c r="I77" s="246"/>
      <c r="J77" s="246"/>
      <c r="K77" s="246"/>
      <c r="L77" s="217"/>
    </row>
    <row r="81" spans="2:47" s="216" customFormat="1" ht="7" customHeight="1" x14ac:dyDescent="0.25">
      <c r="B81" s="247"/>
      <c r="C81" s="248"/>
      <c r="D81" s="248"/>
      <c r="E81" s="248"/>
      <c r="F81" s="248"/>
      <c r="G81" s="248"/>
      <c r="H81" s="248"/>
      <c r="I81" s="248"/>
      <c r="J81" s="248"/>
      <c r="K81" s="248"/>
      <c r="L81" s="217"/>
    </row>
    <row r="82" spans="2:47" s="216" customFormat="1" ht="25" customHeight="1" x14ac:dyDescent="0.25">
      <c r="B82" s="217"/>
      <c r="C82" s="211" t="s">
        <v>1443</v>
      </c>
      <c r="L82" s="217"/>
    </row>
    <row r="83" spans="2:47" s="216" customFormat="1" ht="7" customHeight="1" x14ac:dyDescent="0.25">
      <c r="B83" s="217"/>
      <c r="L83" s="217"/>
    </row>
    <row r="84" spans="2:47" s="216" customFormat="1" ht="12" customHeight="1" x14ac:dyDescent="0.25">
      <c r="B84" s="217"/>
      <c r="C84" s="213" t="s">
        <v>1411</v>
      </c>
      <c r="L84" s="217"/>
    </row>
    <row r="85" spans="2:47" s="216" customFormat="1" ht="16.5" customHeight="1" x14ac:dyDescent="0.25">
      <c r="B85" s="217"/>
      <c r="E85" s="214" t="str">
        <f>E7</f>
        <v>Chodník při silnici II/324 Podmoky</v>
      </c>
      <c r="F85" s="215"/>
      <c r="G85" s="215"/>
      <c r="H85" s="215"/>
      <c r="L85" s="217"/>
    </row>
    <row r="86" spans="2:47" s="216" customFormat="1" ht="12" customHeight="1" x14ac:dyDescent="0.25">
      <c r="B86" s="217"/>
      <c r="C86" s="213" t="s">
        <v>1412</v>
      </c>
      <c r="L86" s="217"/>
    </row>
    <row r="87" spans="2:47" s="216" customFormat="1" ht="16.5" customHeight="1" x14ac:dyDescent="0.25">
      <c r="B87" s="217"/>
      <c r="E87" s="218" t="str">
        <f>E9</f>
        <v xml:space="preserve">VP3 - SO 102_N  Novostavba chodníku II/324 - vícepráce </v>
      </c>
      <c r="F87" s="219"/>
      <c r="G87" s="219"/>
      <c r="H87" s="219"/>
      <c r="L87" s="217"/>
    </row>
    <row r="88" spans="2:47" s="216" customFormat="1" ht="7" customHeight="1" x14ac:dyDescent="0.25">
      <c r="B88" s="217"/>
      <c r="L88" s="217"/>
    </row>
    <row r="89" spans="2:47" s="216" customFormat="1" ht="12" customHeight="1" x14ac:dyDescent="0.25">
      <c r="B89" s="217"/>
      <c r="C89" s="213" t="s">
        <v>1417</v>
      </c>
      <c r="F89" s="220" t="str">
        <f>F12</f>
        <v xml:space="preserve"> </v>
      </c>
      <c r="I89" s="213" t="s">
        <v>1419</v>
      </c>
      <c r="J89" s="221">
        <f>IF(J12="","",J12)</f>
        <v>43885</v>
      </c>
      <c r="L89" s="217"/>
    </row>
    <row r="90" spans="2:47" s="216" customFormat="1" ht="7" customHeight="1" x14ac:dyDescent="0.25">
      <c r="B90" s="217"/>
      <c r="L90" s="217"/>
    </row>
    <row r="91" spans="2:47" s="216" customFormat="1" ht="15.25" customHeight="1" x14ac:dyDescent="0.25">
      <c r="B91" s="217"/>
      <c r="C91" s="213" t="s">
        <v>1420</v>
      </c>
      <c r="F91" s="220" t="str">
        <f>E15</f>
        <v>Obec Podmoky</v>
      </c>
      <c r="I91" s="213" t="s">
        <v>1425</v>
      </c>
      <c r="J91" s="249" t="str">
        <f>E21</f>
        <v xml:space="preserve"> </v>
      </c>
      <c r="L91" s="217"/>
    </row>
    <row r="92" spans="2:47" s="216" customFormat="1" ht="15.25" customHeight="1" x14ac:dyDescent="0.25">
      <c r="B92" s="217"/>
      <c r="C92" s="213" t="s">
        <v>1423</v>
      </c>
      <c r="F92" s="220" t="str">
        <f>IF(E18="","",E18)</f>
        <v>HALKO stavební společnost, s.r.o.</v>
      </c>
      <c r="I92" s="213" t="s">
        <v>1426</v>
      </c>
      <c r="J92" s="249" t="str">
        <f>E24</f>
        <v xml:space="preserve"> </v>
      </c>
      <c r="L92" s="217"/>
    </row>
    <row r="93" spans="2:47" s="216" customFormat="1" ht="10.4" customHeight="1" x14ac:dyDescent="0.25">
      <c r="B93" s="217"/>
      <c r="L93" s="217"/>
    </row>
    <row r="94" spans="2:47" s="216" customFormat="1" ht="29.25" customHeight="1" x14ac:dyDescent="0.25">
      <c r="B94" s="217"/>
      <c r="C94" s="250" t="s">
        <v>1444</v>
      </c>
      <c r="D94" s="232"/>
      <c r="E94" s="232"/>
      <c r="F94" s="232"/>
      <c r="G94" s="232"/>
      <c r="H94" s="232"/>
      <c r="I94" s="232"/>
      <c r="J94" s="251" t="s">
        <v>1445</v>
      </c>
      <c r="K94" s="232"/>
      <c r="L94" s="217"/>
    </row>
    <row r="95" spans="2:47" s="216" customFormat="1" ht="10.4" customHeight="1" x14ac:dyDescent="0.25">
      <c r="B95" s="217"/>
      <c r="L95" s="217"/>
    </row>
    <row r="96" spans="2:47" s="216" customFormat="1" ht="22.9" customHeight="1" x14ac:dyDescent="0.25">
      <c r="B96" s="217"/>
      <c r="C96" s="252" t="s">
        <v>1446</v>
      </c>
      <c r="J96" s="227">
        <f>J136</f>
        <v>147776</v>
      </c>
      <c r="L96" s="217"/>
      <c r="AU96" s="207" t="s">
        <v>1447</v>
      </c>
    </row>
    <row r="97" spans="2:12" s="253" customFormat="1" ht="25" customHeight="1" x14ac:dyDescent="0.25">
      <c r="B97" s="254"/>
      <c r="D97" s="255" t="s">
        <v>1768</v>
      </c>
      <c r="E97" s="256"/>
      <c r="F97" s="256"/>
      <c r="G97" s="256"/>
      <c r="H97" s="256"/>
      <c r="I97" s="256"/>
      <c r="J97" s="257">
        <f>J137</f>
        <v>22059</v>
      </c>
      <c r="L97" s="254"/>
    </row>
    <row r="98" spans="2:12" s="299" customFormat="1" ht="19.899999999999999" customHeight="1" x14ac:dyDescent="0.25">
      <c r="B98" s="298"/>
      <c r="D98" s="300" t="s">
        <v>1474</v>
      </c>
      <c r="E98" s="301"/>
      <c r="F98" s="301"/>
      <c r="G98" s="301"/>
      <c r="H98" s="301"/>
      <c r="I98" s="301"/>
      <c r="J98" s="302">
        <f>J138</f>
        <v>7452</v>
      </c>
      <c r="L98" s="298"/>
    </row>
    <row r="99" spans="2:12" s="299" customFormat="1" ht="19.899999999999999" customHeight="1" x14ac:dyDescent="0.25">
      <c r="B99" s="298"/>
      <c r="D99" s="300" t="s">
        <v>1479</v>
      </c>
      <c r="E99" s="301"/>
      <c r="F99" s="301"/>
      <c r="G99" s="301"/>
      <c r="H99" s="301"/>
      <c r="I99" s="301"/>
      <c r="J99" s="302">
        <f>J152</f>
        <v>886</v>
      </c>
      <c r="L99" s="298"/>
    </row>
    <row r="100" spans="2:12" s="299" customFormat="1" ht="19.899999999999999" customHeight="1" x14ac:dyDescent="0.25">
      <c r="B100" s="298"/>
      <c r="D100" s="300" t="s">
        <v>1480</v>
      </c>
      <c r="E100" s="301"/>
      <c r="F100" s="301"/>
      <c r="G100" s="301"/>
      <c r="H100" s="301"/>
      <c r="I100" s="301"/>
      <c r="J100" s="302">
        <f>J158</f>
        <v>6290</v>
      </c>
      <c r="L100" s="298"/>
    </row>
    <row r="101" spans="2:12" s="299" customFormat="1" ht="19.899999999999999" customHeight="1" x14ac:dyDescent="0.25">
      <c r="B101" s="298"/>
      <c r="D101" s="300" t="s">
        <v>1481</v>
      </c>
      <c r="E101" s="301"/>
      <c r="F101" s="301"/>
      <c r="G101" s="301"/>
      <c r="H101" s="301"/>
      <c r="I101" s="301"/>
      <c r="J101" s="302">
        <f>J164</f>
        <v>7431</v>
      </c>
      <c r="L101" s="298"/>
    </row>
    <row r="102" spans="2:12" s="253" customFormat="1" ht="25" customHeight="1" x14ac:dyDescent="0.25">
      <c r="B102" s="254"/>
      <c r="D102" s="255" t="s">
        <v>1769</v>
      </c>
      <c r="E102" s="256"/>
      <c r="F102" s="256"/>
      <c r="G102" s="256"/>
      <c r="H102" s="256"/>
      <c r="I102" s="256"/>
      <c r="J102" s="257">
        <f>J168</f>
        <v>15228</v>
      </c>
      <c r="L102" s="254"/>
    </row>
    <row r="103" spans="2:12" s="299" customFormat="1" ht="19.899999999999999" customHeight="1" x14ac:dyDescent="0.25">
      <c r="B103" s="298"/>
      <c r="D103" s="300" t="s">
        <v>1474</v>
      </c>
      <c r="E103" s="301"/>
      <c r="F103" s="301"/>
      <c r="G103" s="301"/>
      <c r="H103" s="301"/>
      <c r="I103" s="301"/>
      <c r="J103" s="302">
        <f>J169</f>
        <v>4156</v>
      </c>
      <c r="L103" s="298"/>
    </row>
    <row r="104" spans="2:12" s="299" customFormat="1" ht="19.899999999999999" customHeight="1" x14ac:dyDescent="0.25">
      <c r="B104" s="298"/>
      <c r="D104" s="300" t="s">
        <v>1476</v>
      </c>
      <c r="E104" s="301"/>
      <c r="F104" s="301"/>
      <c r="G104" s="301"/>
      <c r="H104" s="301"/>
      <c r="I104" s="301"/>
      <c r="J104" s="302">
        <f>J183</f>
        <v>11072</v>
      </c>
      <c r="L104" s="298"/>
    </row>
    <row r="105" spans="2:12" s="253" customFormat="1" ht="25" customHeight="1" x14ac:dyDescent="0.25">
      <c r="B105" s="254"/>
      <c r="D105" s="255" t="s">
        <v>1770</v>
      </c>
      <c r="E105" s="256"/>
      <c r="F105" s="256"/>
      <c r="G105" s="256"/>
      <c r="H105" s="256"/>
      <c r="I105" s="256"/>
      <c r="J105" s="257">
        <f>J192</f>
        <v>12530</v>
      </c>
      <c r="L105" s="254"/>
    </row>
    <row r="106" spans="2:12" s="253" customFormat="1" ht="25" customHeight="1" x14ac:dyDescent="0.25">
      <c r="B106" s="254"/>
      <c r="D106" s="255" t="s">
        <v>1771</v>
      </c>
      <c r="E106" s="256"/>
      <c r="F106" s="256"/>
      <c r="G106" s="256"/>
      <c r="H106" s="256"/>
      <c r="I106" s="256"/>
      <c r="J106" s="257">
        <f>J197</f>
        <v>2757</v>
      </c>
      <c r="L106" s="254"/>
    </row>
    <row r="107" spans="2:12" s="299" customFormat="1" ht="19.899999999999999" customHeight="1" x14ac:dyDescent="0.25">
      <c r="B107" s="298"/>
      <c r="D107" s="300" t="s">
        <v>1474</v>
      </c>
      <c r="E107" s="301"/>
      <c r="F107" s="301"/>
      <c r="G107" s="301"/>
      <c r="H107" s="301"/>
      <c r="I107" s="301"/>
      <c r="J107" s="302">
        <f>J198</f>
        <v>1435</v>
      </c>
      <c r="L107" s="298"/>
    </row>
    <row r="108" spans="2:12" s="299" customFormat="1" ht="19.899999999999999" customHeight="1" x14ac:dyDescent="0.25">
      <c r="B108" s="298"/>
      <c r="D108" s="300" t="s">
        <v>1772</v>
      </c>
      <c r="E108" s="301"/>
      <c r="F108" s="301"/>
      <c r="G108" s="301"/>
      <c r="H108" s="301"/>
      <c r="I108" s="301"/>
      <c r="J108" s="302">
        <f>J206</f>
        <v>1322</v>
      </c>
      <c r="L108" s="298"/>
    </row>
    <row r="109" spans="2:12" s="253" customFormat="1" ht="25" customHeight="1" x14ac:dyDescent="0.25">
      <c r="B109" s="254"/>
      <c r="D109" s="255" t="s">
        <v>1773</v>
      </c>
      <c r="E109" s="256"/>
      <c r="F109" s="256"/>
      <c r="G109" s="256"/>
      <c r="H109" s="256"/>
      <c r="I109" s="256"/>
      <c r="J109" s="257">
        <f>J209</f>
        <v>8858</v>
      </c>
      <c r="L109" s="254"/>
    </row>
    <row r="110" spans="2:12" s="299" customFormat="1" ht="19.899999999999999" customHeight="1" x14ac:dyDescent="0.25">
      <c r="B110" s="298"/>
      <c r="D110" s="300" t="s">
        <v>1481</v>
      </c>
      <c r="E110" s="301"/>
      <c r="F110" s="301"/>
      <c r="G110" s="301"/>
      <c r="H110" s="301"/>
      <c r="I110" s="301"/>
      <c r="J110" s="302">
        <f>J210</f>
        <v>8858</v>
      </c>
      <c r="L110" s="298"/>
    </row>
    <row r="111" spans="2:12" s="253" customFormat="1" ht="25" customHeight="1" x14ac:dyDescent="0.25">
      <c r="B111" s="254"/>
      <c r="D111" s="255" t="s">
        <v>1774</v>
      </c>
      <c r="E111" s="256"/>
      <c r="F111" s="256"/>
      <c r="G111" s="256"/>
      <c r="H111" s="256"/>
      <c r="I111" s="256"/>
      <c r="J111" s="257">
        <f>J212</f>
        <v>86344</v>
      </c>
      <c r="L111" s="254"/>
    </row>
    <row r="112" spans="2:12" s="299" customFormat="1" ht="19.899999999999999" customHeight="1" x14ac:dyDescent="0.25">
      <c r="B112" s="298"/>
      <c r="D112" s="300" t="s">
        <v>1474</v>
      </c>
      <c r="E112" s="301"/>
      <c r="F112" s="301"/>
      <c r="G112" s="301"/>
      <c r="H112" s="301"/>
      <c r="I112" s="301"/>
      <c r="J112" s="302">
        <f>J213</f>
        <v>26782</v>
      </c>
      <c r="L112" s="298"/>
    </row>
    <row r="113" spans="2:12" s="299" customFormat="1" ht="19.899999999999999" customHeight="1" x14ac:dyDescent="0.25">
      <c r="B113" s="298"/>
      <c r="D113" s="300" t="s">
        <v>1479</v>
      </c>
      <c r="E113" s="301"/>
      <c r="F113" s="301"/>
      <c r="G113" s="301"/>
      <c r="H113" s="301"/>
      <c r="I113" s="301"/>
      <c r="J113" s="302">
        <f>J236</f>
        <v>3144</v>
      </c>
      <c r="L113" s="298"/>
    </row>
    <row r="114" spans="2:12" s="299" customFormat="1" ht="19.899999999999999" customHeight="1" x14ac:dyDescent="0.25">
      <c r="B114" s="298"/>
      <c r="D114" s="300" t="s">
        <v>1480</v>
      </c>
      <c r="E114" s="301"/>
      <c r="F114" s="301"/>
      <c r="G114" s="301"/>
      <c r="H114" s="301"/>
      <c r="I114" s="301"/>
      <c r="J114" s="302">
        <f>J243</f>
        <v>22177</v>
      </c>
      <c r="L114" s="298"/>
    </row>
    <row r="115" spans="2:12" s="299" customFormat="1" ht="19.899999999999999" customHeight="1" x14ac:dyDescent="0.25">
      <c r="B115" s="298"/>
      <c r="D115" s="300" t="s">
        <v>1481</v>
      </c>
      <c r="E115" s="301"/>
      <c r="F115" s="301"/>
      <c r="G115" s="301"/>
      <c r="H115" s="301"/>
      <c r="I115" s="301"/>
      <c r="J115" s="302">
        <f>J251</f>
        <v>26031</v>
      </c>
      <c r="L115" s="298"/>
    </row>
    <row r="116" spans="2:12" s="299" customFormat="1" ht="19.899999999999999" customHeight="1" x14ac:dyDescent="0.25">
      <c r="B116" s="298"/>
      <c r="D116" s="300" t="s">
        <v>1482</v>
      </c>
      <c r="E116" s="301"/>
      <c r="F116" s="301"/>
      <c r="G116" s="301"/>
      <c r="H116" s="301"/>
      <c r="I116" s="301"/>
      <c r="J116" s="302">
        <f>J260</f>
        <v>8210</v>
      </c>
      <c r="L116" s="298"/>
    </row>
    <row r="117" spans="2:12" s="216" customFormat="1" ht="21.75" customHeight="1" x14ac:dyDescent="0.25">
      <c r="B117" s="217"/>
      <c r="L117" s="217"/>
    </row>
    <row r="118" spans="2:12" s="216" customFormat="1" ht="7" customHeight="1" x14ac:dyDescent="0.25">
      <c r="B118" s="245"/>
      <c r="C118" s="246"/>
      <c r="D118" s="246"/>
      <c r="E118" s="246"/>
      <c r="F118" s="246"/>
      <c r="G118" s="246"/>
      <c r="H118" s="246"/>
      <c r="I118" s="246"/>
      <c r="J118" s="246"/>
      <c r="K118" s="246"/>
      <c r="L118" s="217"/>
    </row>
    <row r="122" spans="2:12" s="216" customFormat="1" ht="7" customHeight="1" x14ac:dyDescent="0.25">
      <c r="B122" s="247"/>
      <c r="C122" s="248"/>
      <c r="D122" s="248"/>
      <c r="E122" s="248"/>
      <c r="F122" s="248"/>
      <c r="G122" s="248"/>
      <c r="H122" s="248"/>
      <c r="I122" s="248"/>
      <c r="J122" s="248"/>
      <c r="K122" s="248"/>
      <c r="L122" s="217"/>
    </row>
    <row r="123" spans="2:12" s="216" customFormat="1" ht="25" customHeight="1" x14ac:dyDescent="0.25">
      <c r="B123" s="217"/>
      <c r="C123" s="211" t="s">
        <v>1449</v>
      </c>
      <c r="L123" s="217"/>
    </row>
    <row r="124" spans="2:12" s="216" customFormat="1" ht="7" customHeight="1" x14ac:dyDescent="0.25">
      <c r="B124" s="217"/>
      <c r="L124" s="217"/>
    </row>
    <row r="125" spans="2:12" s="216" customFormat="1" ht="12" customHeight="1" x14ac:dyDescent="0.25">
      <c r="B125" s="217"/>
      <c r="C125" s="213" t="s">
        <v>1411</v>
      </c>
      <c r="L125" s="217"/>
    </row>
    <row r="126" spans="2:12" s="216" customFormat="1" ht="16.5" customHeight="1" x14ac:dyDescent="0.25">
      <c r="B126" s="217"/>
      <c r="E126" s="214" t="str">
        <f>E7</f>
        <v>Chodník při silnici II/324 Podmoky</v>
      </c>
      <c r="F126" s="215"/>
      <c r="G126" s="215"/>
      <c r="H126" s="215"/>
      <c r="L126" s="217"/>
    </row>
    <row r="127" spans="2:12" s="216" customFormat="1" ht="12" customHeight="1" x14ac:dyDescent="0.25">
      <c r="B127" s="217"/>
      <c r="C127" s="213" t="s">
        <v>1412</v>
      </c>
      <c r="L127" s="217"/>
    </row>
    <row r="128" spans="2:12" s="216" customFormat="1" ht="16.5" customHeight="1" x14ac:dyDescent="0.25">
      <c r="B128" s="217"/>
      <c r="E128" s="218" t="str">
        <f>E9</f>
        <v xml:space="preserve">VP3 - SO 102_N  Novostavba chodníku II/324 - vícepráce </v>
      </c>
      <c r="F128" s="219"/>
      <c r="G128" s="219"/>
      <c r="H128" s="219"/>
      <c r="L128" s="217"/>
    </row>
    <row r="129" spans="2:65" s="216" customFormat="1" ht="7" customHeight="1" x14ac:dyDescent="0.25">
      <c r="B129" s="217"/>
      <c r="L129" s="217"/>
    </row>
    <row r="130" spans="2:65" s="216" customFormat="1" ht="12" customHeight="1" x14ac:dyDescent="0.25">
      <c r="B130" s="217"/>
      <c r="C130" s="213" t="s">
        <v>1417</v>
      </c>
      <c r="F130" s="220" t="str">
        <f>F12</f>
        <v xml:space="preserve"> </v>
      </c>
      <c r="I130" s="213" t="s">
        <v>1419</v>
      </c>
      <c r="J130" s="221">
        <f>IF(J12="","",J12)</f>
        <v>43885</v>
      </c>
      <c r="L130" s="217"/>
    </row>
    <row r="131" spans="2:65" s="216" customFormat="1" ht="7" customHeight="1" x14ac:dyDescent="0.25">
      <c r="B131" s="217"/>
      <c r="L131" s="217"/>
    </row>
    <row r="132" spans="2:65" s="216" customFormat="1" ht="15.25" customHeight="1" x14ac:dyDescent="0.25">
      <c r="B132" s="217"/>
      <c r="C132" s="213" t="s">
        <v>1420</v>
      </c>
      <c r="F132" s="220" t="str">
        <f>E15</f>
        <v>Obec Podmoky</v>
      </c>
      <c r="I132" s="213" t="s">
        <v>1425</v>
      </c>
      <c r="J132" s="249" t="str">
        <f>E21</f>
        <v xml:space="preserve"> </v>
      </c>
      <c r="L132" s="217"/>
    </row>
    <row r="133" spans="2:65" s="216" customFormat="1" ht="15.25" customHeight="1" x14ac:dyDescent="0.25">
      <c r="B133" s="217"/>
      <c r="C133" s="213" t="s">
        <v>1423</v>
      </c>
      <c r="F133" s="220" t="str">
        <f>IF(E18="","",E18)</f>
        <v>HALKO stavební společnost, s.r.o.</v>
      </c>
      <c r="I133" s="213" t="s">
        <v>1426</v>
      </c>
      <c r="J133" s="249" t="str">
        <f>E24</f>
        <v xml:space="preserve"> </v>
      </c>
      <c r="L133" s="217"/>
    </row>
    <row r="134" spans="2:65" s="216" customFormat="1" ht="10.4" customHeight="1" x14ac:dyDescent="0.25">
      <c r="B134" s="217"/>
      <c r="L134" s="217"/>
    </row>
    <row r="135" spans="2:65" s="258" customFormat="1" ht="29.25" customHeight="1" x14ac:dyDescent="0.25">
      <c r="B135" s="259"/>
      <c r="C135" s="260" t="s">
        <v>1450</v>
      </c>
      <c r="D135" s="261" t="s">
        <v>19</v>
      </c>
      <c r="E135" s="261" t="s">
        <v>17</v>
      </c>
      <c r="F135" s="261" t="s">
        <v>30</v>
      </c>
      <c r="G135" s="261" t="s">
        <v>10</v>
      </c>
      <c r="H135" s="261" t="s">
        <v>1451</v>
      </c>
      <c r="I135" s="261" t="s">
        <v>1452</v>
      </c>
      <c r="J135" s="262" t="s">
        <v>1445</v>
      </c>
      <c r="K135" s="263" t="s">
        <v>1453</v>
      </c>
      <c r="L135" s="259"/>
      <c r="M135" s="264" t="s">
        <v>1415</v>
      </c>
      <c r="N135" s="265" t="s">
        <v>15</v>
      </c>
      <c r="O135" s="265" t="s">
        <v>1454</v>
      </c>
      <c r="P135" s="265" t="s">
        <v>1455</v>
      </c>
      <c r="Q135" s="265" t="s">
        <v>1456</v>
      </c>
      <c r="R135" s="265" t="s">
        <v>1457</v>
      </c>
      <c r="S135" s="265" t="s">
        <v>1458</v>
      </c>
      <c r="T135" s="266" t="s">
        <v>1459</v>
      </c>
    </row>
    <row r="136" spans="2:65" s="216" customFormat="1" ht="22.9" customHeight="1" x14ac:dyDescent="0.35">
      <c r="B136" s="217"/>
      <c r="C136" s="267" t="s">
        <v>1460</v>
      </c>
      <c r="J136" s="268">
        <f>BK136</f>
        <v>147776</v>
      </c>
      <c r="L136" s="217"/>
      <c r="M136" s="269"/>
      <c r="N136" s="225"/>
      <c r="O136" s="225"/>
      <c r="P136" s="270">
        <f>P137+P168+P192+P197+P209+P212</f>
        <v>19.334019999999999</v>
      </c>
      <c r="Q136" s="225"/>
      <c r="R136" s="270">
        <f>R137+R168+R192+R197+R209+R212</f>
        <v>5.4033949999999997</v>
      </c>
      <c r="S136" s="225"/>
      <c r="T136" s="271">
        <f>T137+T168+T192+T197+T209+T212</f>
        <v>0</v>
      </c>
      <c r="AT136" s="207" t="s">
        <v>1461</v>
      </c>
      <c r="AU136" s="207" t="s">
        <v>1447</v>
      </c>
      <c r="BK136" s="272">
        <f>BK137+BK168+BK192+BK197+BK209+BK212</f>
        <v>147776</v>
      </c>
    </row>
    <row r="137" spans="2:65" s="273" customFormat="1" ht="25.9" customHeight="1" x14ac:dyDescent="0.35">
      <c r="B137" s="274"/>
      <c r="D137" s="275" t="s">
        <v>1461</v>
      </c>
      <c r="E137" s="276" t="s">
        <v>1754</v>
      </c>
      <c r="F137" s="276" t="s">
        <v>1775</v>
      </c>
      <c r="J137" s="277">
        <f>BK137</f>
        <v>22059</v>
      </c>
      <c r="L137" s="274"/>
      <c r="M137" s="278"/>
      <c r="P137" s="279">
        <f>P138+P152+P158+P164</f>
        <v>0</v>
      </c>
      <c r="R137" s="279">
        <f>R138+R152+R158+R164</f>
        <v>0</v>
      </c>
      <c r="T137" s="280">
        <f>T138+T152+T158+T164</f>
        <v>0</v>
      </c>
      <c r="AR137" s="275" t="s">
        <v>1464</v>
      </c>
      <c r="AT137" s="281" t="s">
        <v>1461</v>
      </c>
      <c r="AU137" s="281" t="s">
        <v>1465</v>
      </c>
      <c r="AY137" s="275" t="s">
        <v>1466</v>
      </c>
      <c r="BK137" s="282">
        <f>BK138+BK152+BK158+BK164</f>
        <v>22059</v>
      </c>
    </row>
    <row r="138" spans="2:65" s="273" customFormat="1" ht="22.9" customHeight="1" x14ac:dyDescent="0.25">
      <c r="B138" s="274"/>
      <c r="D138" s="275" t="s">
        <v>1461</v>
      </c>
      <c r="E138" s="303" t="s">
        <v>1464</v>
      </c>
      <c r="F138" s="303" t="s">
        <v>1491</v>
      </c>
      <c r="J138" s="304">
        <f>BK138</f>
        <v>7452</v>
      </c>
      <c r="L138" s="274"/>
      <c r="M138" s="278"/>
      <c r="P138" s="279">
        <f>SUM(P139:P151)</f>
        <v>0</v>
      </c>
      <c r="R138" s="279">
        <f>SUM(R139:R151)</f>
        <v>0</v>
      </c>
      <c r="T138" s="280">
        <f>SUM(T139:T151)</f>
        <v>0</v>
      </c>
      <c r="AR138" s="275" t="s">
        <v>1464</v>
      </c>
      <c r="AT138" s="281" t="s">
        <v>1461</v>
      </c>
      <c r="AU138" s="281" t="s">
        <v>1464</v>
      </c>
      <c r="AY138" s="275" t="s">
        <v>1466</v>
      </c>
      <c r="BK138" s="282">
        <f>SUM(BK139:BK151)</f>
        <v>7452</v>
      </c>
    </row>
    <row r="139" spans="2:65" s="216" customFormat="1" ht="16.5" customHeight="1" x14ac:dyDescent="0.25">
      <c r="B139" s="283"/>
      <c r="C139" s="305" t="s">
        <v>1464</v>
      </c>
      <c r="D139" s="305" t="s">
        <v>1492</v>
      </c>
      <c r="E139" s="306" t="s">
        <v>254</v>
      </c>
      <c r="F139" s="307" t="s">
        <v>743</v>
      </c>
      <c r="G139" s="308" t="s">
        <v>9</v>
      </c>
      <c r="H139" s="309">
        <v>8.3699999999999992</v>
      </c>
      <c r="I139" s="310">
        <v>124</v>
      </c>
      <c r="J139" s="310">
        <f>ROUND(I139*H139,0)</f>
        <v>1038</v>
      </c>
      <c r="K139" s="311"/>
      <c r="L139" s="217"/>
      <c r="M139" s="312" t="s">
        <v>1415</v>
      </c>
      <c r="N139" s="313" t="s">
        <v>1432</v>
      </c>
      <c r="O139" s="314">
        <v>0</v>
      </c>
      <c r="P139" s="314">
        <f>O139*H139</f>
        <v>0</v>
      </c>
      <c r="Q139" s="314">
        <v>0</v>
      </c>
      <c r="R139" s="314">
        <f>Q139*H139</f>
        <v>0</v>
      </c>
      <c r="S139" s="314">
        <v>0</v>
      </c>
      <c r="T139" s="315">
        <f>S139*H139</f>
        <v>0</v>
      </c>
      <c r="AR139" s="296" t="s">
        <v>1469</v>
      </c>
      <c r="AT139" s="296" t="s">
        <v>1492</v>
      </c>
      <c r="AU139" s="296" t="s">
        <v>1407</v>
      </c>
      <c r="AY139" s="207" t="s">
        <v>1466</v>
      </c>
      <c r="BE139" s="297">
        <f>IF(N139="základní",J139,0)</f>
        <v>1038</v>
      </c>
      <c r="BF139" s="297">
        <f>IF(N139="snížená",J139,0)</f>
        <v>0</v>
      </c>
      <c r="BG139" s="297">
        <f>IF(N139="zákl. přenesená",J139,0)</f>
        <v>0</v>
      </c>
      <c r="BH139" s="297">
        <f>IF(N139="sníž. přenesená",J139,0)</f>
        <v>0</v>
      </c>
      <c r="BI139" s="297">
        <f>IF(N139="nulová",J139,0)</f>
        <v>0</v>
      </c>
      <c r="BJ139" s="207" t="s">
        <v>1464</v>
      </c>
      <c r="BK139" s="297">
        <f>ROUND(I139*H139,0)</f>
        <v>1038</v>
      </c>
      <c r="BL139" s="207" t="s">
        <v>1469</v>
      </c>
      <c r="BM139" s="296" t="s">
        <v>1559</v>
      </c>
    </row>
    <row r="140" spans="2:65" s="316" customFormat="1" x14ac:dyDescent="0.25">
      <c r="B140" s="317"/>
      <c r="D140" s="318" t="s">
        <v>1494</v>
      </c>
      <c r="E140" s="319" t="s">
        <v>1415</v>
      </c>
      <c r="F140" s="320" t="s">
        <v>1776</v>
      </c>
      <c r="H140" s="321">
        <v>8.3699999999999992</v>
      </c>
      <c r="L140" s="317"/>
      <c r="M140" s="322"/>
      <c r="T140" s="323"/>
      <c r="AT140" s="319" t="s">
        <v>1494</v>
      </c>
      <c r="AU140" s="319" t="s">
        <v>1407</v>
      </c>
      <c r="AV140" s="316" t="s">
        <v>1407</v>
      </c>
      <c r="AW140" s="316" t="s">
        <v>1496</v>
      </c>
      <c r="AX140" s="316" t="s">
        <v>1465</v>
      </c>
      <c r="AY140" s="319" t="s">
        <v>1466</v>
      </c>
    </row>
    <row r="141" spans="2:65" s="324" customFormat="1" x14ac:dyDescent="0.25">
      <c r="B141" s="325"/>
      <c r="D141" s="318" t="s">
        <v>1494</v>
      </c>
      <c r="E141" s="326" t="s">
        <v>1415</v>
      </c>
      <c r="F141" s="327" t="s">
        <v>1498</v>
      </c>
      <c r="H141" s="328">
        <v>8.3699999999999992</v>
      </c>
      <c r="L141" s="325"/>
      <c r="M141" s="329"/>
      <c r="T141" s="330"/>
      <c r="AT141" s="326" t="s">
        <v>1494</v>
      </c>
      <c r="AU141" s="326" t="s">
        <v>1407</v>
      </c>
      <c r="AV141" s="324" t="s">
        <v>1469</v>
      </c>
      <c r="AW141" s="324" t="s">
        <v>1496</v>
      </c>
      <c r="AX141" s="324" t="s">
        <v>1464</v>
      </c>
      <c r="AY141" s="326" t="s">
        <v>1466</v>
      </c>
    </row>
    <row r="142" spans="2:65" s="216" customFormat="1" ht="16.5" customHeight="1" x14ac:dyDescent="0.25">
      <c r="B142" s="283"/>
      <c r="C142" s="305" t="s">
        <v>1407</v>
      </c>
      <c r="D142" s="305" t="s">
        <v>1492</v>
      </c>
      <c r="E142" s="306" t="s">
        <v>255</v>
      </c>
      <c r="F142" s="307" t="s">
        <v>1252</v>
      </c>
      <c r="G142" s="308" t="s">
        <v>9</v>
      </c>
      <c r="H142" s="309">
        <v>2.5110000000000001</v>
      </c>
      <c r="I142" s="310">
        <v>22</v>
      </c>
      <c r="J142" s="310">
        <f>ROUND(I142*H142,0)</f>
        <v>55</v>
      </c>
      <c r="K142" s="311"/>
      <c r="L142" s="217"/>
      <c r="M142" s="312" t="s">
        <v>1415</v>
      </c>
      <c r="N142" s="313" t="s">
        <v>1432</v>
      </c>
      <c r="O142" s="314">
        <v>0</v>
      </c>
      <c r="P142" s="314">
        <f>O142*H142</f>
        <v>0</v>
      </c>
      <c r="Q142" s="314">
        <v>0</v>
      </c>
      <c r="R142" s="314">
        <f>Q142*H142</f>
        <v>0</v>
      </c>
      <c r="S142" s="314">
        <v>0</v>
      </c>
      <c r="T142" s="315">
        <f>S142*H142</f>
        <v>0</v>
      </c>
      <c r="AR142" s="296" t="s">
        <v>1469</v>
      </c>
      <c r="AT142" s="296" t="s">
        <v>1492</v>
      </c>
      <c r="AU142" s="296" t="s">
        <v>1407</v>
      </c>
      <c r="AY142" s="207" t="s">
        <v>1466</v>
      </c>
      <c r="BE142" s="297">
        <f>IF(N142="základní",J142,0)</f>
        <v>55</v>
      </c>
      <c r="BF142" s="297">
        <f>IF(N142="snížená",J142,0)</f>
        <v>0</v>
      </c>
      <c r="BG142" s="297">
        <f>IF(N142="zákl. přenesená",J142,0)</f>
        <v>0</v>
      </c>
      <c r="BH142" s="297">
        <f>IF(N142="sníž. přenesená",J142,0)</f>
        <v>0</v>
      </c>
      <c r="BI142" s="297">
        <f>IF(N142="nulová",J142,0)</f>
        <v>0</v>
      </c>
      <c r="BJ142" s="207" t="s">
        <v>1464</v>
      </c>
      <c r="BK142" s="297">
        <f>ROUND(I142*H142,0)</f>
        <v>55</v>
      </c>
      <c r="BL142" s="207" t="s">
        <v>1469</v>
      </c>
      <c r="BM142" s="296" t="s">
        <v>1563</v>
      </c>
    </row>
    <row r="143" spans="2:65" s="316" customFormat="1" x14ac:dyDescent="0.25">
      <c r="B143" s="317"/>
      <c r="D143" s="318" t="s">
        <v>1494</v>
      </c>
      <c r="E143" s="319" t="s">
        <v>1415</v>
      </c>
      <c r="F143" s="320" t="s">
        <v>1777</v>
      </c>
      <c r="H143" s="321">
        <v>2.5110000000000001</v>
      </c>
      <c r="L143" s="317"/>
      <c r="M143" s="322"/>
      <c r="T143" s="323"/>
      <c r="AT143" s="319" t="s">
        <v>1494</v>
      </c>
      <c r="AU143" s="319" t="s">
        <v>1407</v>
      </c>
      <c r="AV143" s="316" t="s">
        <v>1407</v>
      </c>
      <c r="AW143" s="316" t="s">
        <v>1496</v>
      </c>
      <c r="AX143" s="316" t="s">
        <v>1464</v>
      </c>
      <c r="AY143" s="319" t="s">
        <v>1466</v>
      </c>
    </row>
    <row r="144" spans="2:65" s="216" customFormat="1" ht="16.5" customHeight="1" x14ac:dyDescent="0.25">
      <c r="B144" s="283"/>
      <c r="C144" s="305" t="s">
        <v>1501</v>
      </c>
      <c r="D144" s="305" t="s">
        <v>1492</v>
      </c>
      <c r="E144" s="306" t="s">
        <v>260</v>
      </c>
      <c r="F144" s="307" t="s">
        <v>1224</v>
      </c>
      <c r="G144" s="308" t="s">
        <v>9</v>
      </c>
      <c r="H144" s="309">
        <v>8.3699999999999992</v>
      </c>
      <c r="I144" s="310">
        <v>72.400000000000006</v>
      </c>
      <c r="J144" s="310">
        <f>ROUND(I144*H144,0)</f>
        <v>606</v>
      </c>
      <c r="K144" s="311"/>
      <c r="L144" s="217"/>
      <c r="M144" s="312" t="s">
        <v>1415</v>
      </c>
      <c r="N144" s="313" t="s">
        <v>1432</v>
      </c>
      <c r="O144" s="314">
        <v>0</v>
      </c>
      <c r="P144" s="314">
        <f>O144*H144</f>
        <v>0</v>
      </c>
      <c r="Q144" s="314">
        <v>0</v>
      </c>
      <c r="R144" s="314">
        <f>Q144*H144</f>
        <v>0</v>
      </c>
      <c r="S144" s="314">
        <v>0</v>
      </c>
      <c r="T144" s="315">
        <f>S144*H144</f>
        <v>0</v>
      </c>
      <c r="AR144" s="296" t="s">
        <v>1469</v>
      </c>
      <c r="AT144" s="296" t="s">
        <v>1492</v>
      </c>
      <c r="AU144" s="296" t="s">
        <v>1407</v>
      </c>
      <c r="AY144" s="207" t="s">
        <v>1466</v>
      </c>
      <c r="BE144" s="297">
        <f>IF(N144="základní",J144,0)</f>
        <v>606</v>
      </c>
      <c r="BF144" s="297">
        <f>IF(N144="snížená",J144,0)</f>
        <v>0</v>
      </c>
      <c r="BG144" s="297">
        <f>IF(N144="zákl. přenesená",J144,0)</f>
        <v>0</v>
      </c>
      <c r="BH144" s="297">
        <f>IF(N144="sníž. přenesená",J144,0)</f>
        <v>0</v>
      </c>
      <c r="BI144" s="297">
        <f>IF(N144="nulová",J144,0)</f>
        <v>0</v>
      </c>
      <c r="BJ144" s="207" t="s">
        <v>1464</v>
      </c>
      <c r="BK144" s="297">
        <f>ROUND(I144*H144,0)</f>
        <v>606</v>
      </c>
      <c r="BL144" s="207" t="s">
        <v>1469</v>
      </c>
      <c r="BM144" s="296" t="s">
        <v>1566</v>
      </c>
    </row>
    <row r="145" spans="2:65" s="216" customFormat="1" ht="16.5" customHeight="1" x14ac:dyDescent="0.25">
      <c r="B145" s="283"/>
      <c r="C145" s="305" t="s">
        <v>1469</v>
      </c>
      <c r="D145" s="305" t="s">
        <v>1492</v>
      </c>
      <c r="E145" s="306" t="s">
        <v>262</v>
      </c>
      <c r="F145" s="307" t="s">
        <v>1236</v>
      </c>
      <c r="G145" s="308" t="s">
        <v>9</v>
      </c>
      <c r="H145" s="309">
        <v>75.33</v>
      </c>
      <c r="I145" s="310">
        <v>17.2</v>
      </c>
      <c r="J145" s="310">
        <f>ROUND(I145*H145,0)</f>
        <v>1296</v>
      </c>
      <c r="K145" s="311"/>
      <c r="L145" s="217"/>
      <c r="M145" s="312" t="s">
        <v>1415</v>
      </c>
      <c r="N145" s="313" t="s">
        <v>1432</v>
      </c>
      <c r="O145" s="314">
        <v>0</v>
      </c>
      <c r="P145" s="314">
        <f>O145*H145</f>
        <v>0</v>
      </c>
      <c r="Q145" s="314">
        <v>0</v>
      </c>
      <c r="R145" s="314">
        <f>Q145*H145</f>
        <v>0</v>
      </c>
      <c r="S145" s="314">
        <v>0</v>
      </c>
      <c r="T145" s="315">
        <f>S145*H145</f>
        <v>0</v>
      </c>
      <c r="AR145" s="296" t="s">
        <v>1469</v>
      </c>
      <c r="AT145" s="296" t="s">
        <v>1492</v>
      </c>
      <c r="AU145" s="296" t="s">
        <v>1407</v>
      </c>
      <c r="AY145" s="207" t="s">
        <v>1466</v>
      </c>
      <c r="BE145" s="297">
        <f>IF(N145="základní",J145,0)</f>
        <v>1296</v>
      </c>
      <c r="BF145" s="297">
        <f>IF(N145="snížená",J145,0)</f>
        <v>0</v>
      </c>
      <c r="BG145" s="297">
        <f>IF(N145="zákl. přenesená",J145,0)</f>
        <v>0</v>
      </c>
      <c r="BH145" s="297">
        <f>IF(N145="sníž. přenesená",J145,0)</f>
        <v>0</v>
      </c>
      <c r="BI145" s="297">
        <f>IF(N145="nulová",J145,0)</f>
        <v>0</v>
      </c>
      <c r="BJ145" s="207" t="s">
        <v>1464</v>
      </c>
      <c r="BK145" s="297">
        <f>ROUND(I145*H145,0)</f>
        <v>1296</v>
      </c>
      <c r="BL145" s="207" t="s">
        <v>1469</v>
      </c>
      <c r="BM145" s="296" t="s">
        <v>1568</v>
      </c>
    </row>
    <row r="146" spans="2:65" s="316" customFormat="1" x14ac:dyDescent="0.25">
      <c r="B146" s="317"/>
      <c r="D146" s="318" t="s">
        <v>1494</v>
      </c>
      <c r="E146" s="319" t="s">
        <v>1415</v>
      </c>
      <c r="F146" s="320" t="s">
        <v>1778</v>
      </c>
      <c r="H146" s="321">
        <v>75.33</v>
      </c>
      <c r="L146" s="317"/>
      <c r="M146" s="322"/>
      <c r="T146" s="323"/>
      <c r="AT146" s="319" t="s">
        <v>1494</v>
      </c>
      <c r="AU146" s="319" t="s">
        <v>1407</v>
      </c>
      <c r="AV146" s="316" t="s">
        <v>1407</v>
      </c>
      <c r="AW146" s="316" t="s">
        <v>1496</v>
      </c>
      <c r="AX146" s="316" t="s">
        <v>1464</v>
      </c>
      <c r="AY146" s="319" t="s">
        <v>1466</v>
      </c>
    </row>
    <row r="147" spans="2:65" s="216" customFormat="1" ht="16.5" customHeight="1" x14ac:dyDescent="0.25">
      <c r="B147" s="283"/>
      <c r="C147" s="305" t="s">
        <v>1505</v>
      </c>
      <c r="D147" s="305" t="s">
        <v>1492</v>
      </c>
      <c r="E147" s="306" t="s">
        <v>264</v>
      </c>
      <c r="F147" s="307" t="s">
        <v>1231</v>
      </c>
      <c r="G147" s="308" t="s">
        <v>9</v>
      </c>
      <c r="H147" s="309">
        <v>8.3699999999999992</v>
      </c>
      <c r="I147" s="310">
        <v>54.3</v>
      </c>
      <c r="J147" s="310">
        <f>ROUND(I147*H147,0)</f>
        <v>454</v>
      </c>
      <c r="K147" s="311"/>
      <c r="L147" s="217"/>
      <c r="M147" s="312" t="s">
        <v>1415</v>
      </c>
      <c r="N147" s="313" t="s">
        <v>1432</v>
      </c>
      <c r="O147" s="314">
        <v>0</v>
      </c>
      <c r="P147" s="314">
        <f>O147*H147</f>
        <v>0</v>
      </c>
      <c r="Q147" s="314">
        <v>0</v>
      </c>
      <c r="R147" s="314">
        <f>Q147*H147</f>
        <v>0</v>
      </c>
      <c r="S147" s="314">
        <v>0</v>
      </c>
      <c r="T147" s="315">
        <f>S147*H147</f>
        <v>0</v>
      </c>
      <c r="AR147" s="296" t="s">
        <v>1469</v>
      </c>
      <c r="AT147" s="296" t="s">
        <v>1492</v>
      </c>
      <c r="AU147" s="296" t="s">
        <v>1407</v>
      </c>
      <c r="AY147" s="207" t="s">
        <v>1466</v>
      </c>
      <c r="BE147" s="297">
        <f>IF(N147="základní",J147,0)</f>
        <v>454</v>
      </c>
      <c r="BF147" s="297">
        <f>IF(N147="snížená",J147,0)</f>
        <v>0</v>
      </c>
      <c r="BG147" s="297">
        <f>IF(N147="zákl. přenesená",J147,0)</f>
        <v>0</v>
      </c>
      <c r="BH147" s="297">
        <f>IF(N147="sníž. přenesená",J147,0)</f>
        <v>0</v>
      </c>
      <c r="BI147" s="297">
        <f>IF(N147="nulová",J147,0)</f>
        <v>0</v>
      </c>
      <c r="BJ147" s="207" t="s">
        <v>1464</v>
      </c>
      <c r="BK147" s="297">
        <f>ROUND(I147*H147,0)</f>
        <v>454</v>
      </c>
      <c r="BL147" s="207" t="s">
        <v>1469</v>
      </c>
      <c r="BM147" s="296" t="s">
        <v>1571</v>
      </c>
    </row>
    <row r="148" spans="2:65" s="216" customFormat="1" ht="16.5" customHeight="1" x14ac:dyDescent="0.25">
      <c r="B148" s="283"/>
      <c r="C148" s="305" t="s">
        <v>1507</v>
      </c>
      <c r="D148" s="305" t="s">
        <v>1492</v>
      </c>
      <c r="E148" s="306" t="s">
        <v>145</v>
      </c>
      <c r="F148" s="307" t="s">
        <v>945</v>
      </c>
      <c r="G148" s="308" t="s">
        <v>14</v>
      </c>
      <c r="H148" s="309">
        <v>8.3699999999999992</v>
      </c>
      <c r="I148" s="310">
        <v>14.9</v>
      </c>
      <c r="J148" s="310">
        <f>ROUND(I148*H148,0)</f>
        <v>125</v>
      </c>
      <c r="K148" s="311"/>
      <c r="L148" s="217"/>
      <c r="M148" s="312" t="s">
        <v>1415</v>
      </c>
      <c r="N148" s="313" t="s">
        <v>1432</v>
      </c>
      <c r="O148" s="314">
        <v>0</v>
      </c>
      <c r="P148" s="314">
        <f>O148*H148</f>
        <v>0</v>
      </c>
      <c r="Q148" s="314">
        <v>0</v>
      </c>
      <c r="R148" s="314">
        <f>Q148*H148</f>
        <v>0</v>
      </c>
      <c r="S148" s="314">
        <v>0</v>
      </c>
      <c r="T148" s="315">
        <f>S148*H148</f>
        <v>0</v>
      </c>
      <c r="AR148" s="296" t="s">
        <v>1469</v>
      </c>
      <c r="AT148" s="296" t="s">
        <v>1492</v>
      </c>
      <c r="AU148" s="296" t="s">
        <v>1407</v>
      </c>
      <c r="AY148" s="207" t="s">
        <v>1466</v>
      </c>
      <c r="BE148" s="297">
        <f>IF(N148="základní",J148,0)</f>
        <v>125</v>
      </c>
      <c r="BF148" s="297">
        <f>IF(N148="snížená",J148,0)</f>
        <v>0</v>
      </c>
      <c r="BG148" s="297">
        <f>IF(N148="zákl. přenesená",J148,0)</f>
        <v>0</v>
      </c>
      <c r="BH148" s="297">
        <f>IF(N148="sníž. přenesená",J148,0)</f>
        <v>0</v>
      </c>
      <c r="BI148" s="297">
        <f>IF(N148="nulová",J148,0)</f>
        <v>0</v>
      </c>
      <c r="BJ148" s="207" t="s">
        <v>1464</v>
      </c>
      <c r="BK148" s="297">
        <f>ROUND(I148*H148,0)</f>
        <v>125</v>
      </c>
      <c r="BL148" s="207" t="s">
        <v>1469</v>
      </c>
      <c r="BM148" s="296" t="s">
        <v>1779</v>
      </c>
    </row>
    <row r="149" spans="2:65" s="216" customFormat="1" ht="16.5" customHeight="1" x14ac:dyDescent="0.25">
      <c r="B149" s="283"/>
      <c r="C149" s="305" t="s">
        <v>1509</v>
      </c>
      <c r="D149" s="305" t="s">
        <v>1492</v>
      </c>
      <c r="E149" s="306" t="s">
        <v>272</v>
      </c>
      <c r="F149" s="307" t="s">
        <v>1007</v>
      </c>
      <c r="G149" s="308" t="s">
        <v>13</v>
      </c>
      <c r="H149" s="309">
        <v>14.85</v>
      </c>
      <c r="I149" s="310">
        <v>15</v>
      </c>
      <c r="J149" s="310">
        <f>ROUND(I149*H149,0)</f>
        <v>223</v>
      </c>
      <c r="K149" s="311"/>
      <c r="L149" s="217"/>
      <c r="M149" s="312" t="s">
        <v>1415</v>
      </c>
      <c r="N149" s="313" t="s">
        <v>1432</v>
      </c>
      <c r="O149" s="314">
        <v>0</v>
      </c>
      <c r="P149" s="314">
        <f>O149*H149</f>
        <v>0</v>
      </c>
      <c r="Q149" s="314">
        <v>0</v>
      </c>
      <c r="R149" s="314">
        <f>Q149*H149</f>
        <v>0</v>
      </c>
      <c r="S149" s="314">
        <v>0</v>
      </c>
      <c r="T149" s="315">
        <f>S149*H149</f>
        <v>0</v>
      </c>
      <c r="AR149" s="296" t="s">
        <v>1469</v>
      </c>
      <c r="AT149" s="296" t="s">
        <v>1492</v>
      </c>
      <c r="AU149" s="296" t="s">
        <v>1407</v>
      </c>
      <c r="AY149" s="207" t="s">
        <v>1466</v>
      </c>
      <c r="BE149" s="297">
        <f>IF(N149="základní",J149,0)</f>
        <v>223</v>
      </c>
      <c r="BF149" s="297">
        <f>IF(N149="snížená",J149,0)</f>
        <v>0</v>
      </c>
      <c r="BG149" s="297">
        <f>IF(N149="zákl. přenesená",J149,0)</f>
        <v>0</v>
      </c>
      <c r="BH149" s="297">
        <f>IF(N149="sníž. přenesená",J149,0)</f>
        <v>0</v>
      </c>
      <c r="BI149" s="297">
        <f>IF(N149="nulová",J149,0)</f>
        <v>0</v>
      </c>
      <c r="BJ149" s="207" t="s">
        <v>1464</v>
      </c>
      <c r="BK149" s="297">
        <f>ROUND(I149*H149,0)</f>
        <v>223</v>
      </c>
      <c r="BL149" s="207" t="s">
        <v>1469</v>
      </c>
      <c r="BM149" s="296" t="s">
        <v>1575</v>
      </c>
    </row>
    <row r="150" spans="2:65" s="216" customFormat="1" ht="16.5" customHeight="1" x14ac:dyDescent="0.25">
      <c r="B150" s="283"/>
      <c r="C150" s="305" t="s">
        <v>1468</v>
      </c>
      <c r="D150" s="305" t="s">
        <v>1492</v>
      </c>
      <c r="E150" s="306" t="s">
        <v>272</v>
      </c>
      <c r="F150" s="307" t="s">
        <v>1007</v>
      </c>
      <c r="G150" s="308" t="s">
        <v>13</v>
      </c>
      <c r="H150" s="309">
        <v>14.85</v>
      </c>
      <c r="I150" s="310">
        <v>15</v>
      </c>
      <c r="J150" s="310">
        <f>ROUND(I150*H150,0)</f>
        <v>223</v>
      </c>
      <c r="K150" s="311"/>
      <c r="L150" s="217"/>
      <c r="M150" s="312" t="s">
        <v>1415</v>
      </c>
      <c r="N150" s="313" t="s">
        <v>1432</v>
      </c>
      <c r="O150" s="314">
        <v>0</v>
      </c>
      <c r="P150" s="314">
        <f>O150*H150</f>
        <v>0</v>
      </c>
      <c r="Q150" s="314">
        <v>0</v>
      </c>
      <c r="R150" s="314">
        <f>Q150*H150</f>
        <v>0</v>
      </c>
      <c r="S150" s="314">
        <v>0</v>
      </c>
      <c r="T150" s="315">
        <f>S150*H150</f>
        <v>0</v>
      </c>
      <c r="AR150" s="296" t="s">
        <v>1469</v>
      </c>
      <c r="AT150" s="296" t="s">
        <v>1492</v>
      </c>
      <c r="AU150" s="296" t="s">
        <v>1407</v>
      </c>
      <c r="AY150" s="207" t="s">
        <v>1466</v>
      </c>
      <c r="BE150" s="297">
        <f>IF(N150="základní",J150,0)</f>
        <v>223</v>
      </c>
      <c r="BF150" s="297">
        <f>IF(N150="snížená",J150,0)</f>
        <v>0</v>
      </c>
      <c r="BG150" s="297">
        <f>IF(N150="zákl. přenesená",J150,0)</f>
        <v>0</v>
      </c>
      <c r="BH150" s="297">
        <f>IF(N150="sníž. přenesená",J150,0)</f>
        <v>0</v>
      </c>
      <c r="BI150" s="297">
        <f>IF(N150="nulová",J150,0)</f>
        <v>0</v>
      </c>
      <c r="BJ150" s="207" t="s">
        <v>1464</v>
      </c>
      <c r="BK150" s="297">
        <f>ROUND(I150*H150,0)</f>
        <v>223</v>
      </c>
      <c r="BL150" s="207" t="s">
        <v>1469</v>
      </c>
      <c r="BM150" s="296" t="s">
        <v>1577</v>
      </c>
    </row>
    <row r="151" spans="2:65" s="216" customFormat="1" ht="16.5" customHeight="1" x14ac:dyDescent="0.25">
      <c r="B151" s="283"/>
      <c r="C151" s="305" t="s">
        <v>1515</v>
      </c>
      <c r="D151" s="305" t="s">
        <v>1492</v>
      </c>
      <c r="E151" s="306" t="s">
        <v>283</v>
      </c>
      <c r="F151" s="307" t="s">
        <v>542</v>
      </c>
      <c r="G151" s="308" t="s">
        <v>9</v>
      </c>
      <c r="H151" s="309">
        <v>8.3699999999999992</v>
      </c>
      <c r="I151" s="310">
        <v>410</v>
      </c>
      <c r="J151" s="310">
        <f>ROUND(I151*H151,0)</f>
        <v>3432</v>
      </c>
      <c r="K151" s="311"/>
      <c r="L151" s="217"/>
      <c r="M151" s="312" t="s">
        <v>1415</v>
      </c>
      <c r="N151" s="313" t="s">
        <v>1432</v>
      </c>
      <c r="O151" s="314">
        <v>0</v>
      </c>
      <c r="P151" s="314">
        <f>O151*H151</f>
        <v>0</v>
      </c>
      <c r="Q151" s="314">
        <v>0</v>
      </c>
      <c r="R151" s="314">
        <f>Q151*H151</f>
        <v>0</v>
      </c>
      <c r="S151" s="314">
        <v>0</v>
      </c>
      <c r="T151" s="315">
        <f>S151*H151</f>
        <v>0</v>
      </c>
      <c r="AR151" s="296" t="s">
        <v>1469</v>
      </c>
      <c r="AT151" s="296" t="s">
        <v>1492</v>
      </c>
      <c r="AU151" s="296" t="s">
        <v>1407</v>
      </c>
      <c r="AY151" s="207" t="s">
        <v>1466</v>
      </c>
      <c r="BE151" s="297">
        <f>IF(N151="základní",J151,0)</f>
        <v>3432</v>
      </c>
      <c r="BF151" s="297">
        <f>IF(N151="snížená",J151,0)</f>
        <v>0</v>
      </c>
      <c r="BG151" s="297">
        <f>IF(N151="zákl. přenesená",J151,0)</f>
        <v>0</v>
      </c>
      <c r="BH151" s="297">
        <f>IF(N151="sníž. přenesená",J151,0)</f>
        <v>0</v>
      </c>
      <c r="BI151" s="297">
        <f>IF(N151="nulová",J151,0)</f>
        <v>0</v>
      </c>
      <c r="BJ151" s="207" t="s">
        <v>1464</v>
      </c>
      <c r="BK151" s="297">
        <f>ROUND(I151*H151,0)</f>
        <v>3432</v>
      </c>
      <c r="BL151" s="207" t="s">
        <v>1469</v>
      </c>
      <c r="BM151" s="296" t="s">
        <v>1579</v>
      </c>
    </row>
    <row r="152" spans="2:65" s="273" customFormat="1" ht="22.9" customHeight="1" x14ac:dyDescent="0.25">
      <c r="B152" s="274"/>
      <c r="D152" s="275" t="s">
        <v>1461</v>
      </c>
      <c r="E152" s="303" t="s">
        <v>1580</v>
      </c>
      <c r="F152" s="303" t="s">
        <v>1030</v>
      </c>
      <c r="J152" s="304">
        <f>BK152</f>
        <v>886</v>
      </c>
      <c r="L152" s="274"/>
      <c r="M152" s="278"/>
      <c r="P152" s="279">
        <f>SUM(P153:P157)</f>
        <v>0</v>
      </c>
      <c r="R152" s="279">
        <f>SUM(R153:R157)</f>
        <v>0</v>
      </c>
      <c r="T152" s="280">
        <f>SUM(T153:T157)</f>
        <v>0</v>
      </c>
      <c r="AR152" s="275" t="s">
        <v>1464</v>
      </c>
      <c r="AT152" s="281" t="s">
        <v>1461</v>
      </c>
      <c r="AU152" s="281" t="s">
        <v>1464</v>
      </c>
      <c r="AY152" s="275" t="s">
        <v>1466</v>
      </c>
      <c r="BK152" s="282">
        <f>SUM(BK153:BK157)</f>
        <v>886</v>
      </c>
    </row>
    <row r="153" spans="2:65" s="216" customFormat="1" ht="16.5" customHeight="1" x14ac:dyDescent="0.25">
      <c r="B153" s="283"/>
      <c r="C153" s="305" t="s">
        <v>1520</v>
      </c>
      <c r="D153" s="305" t="s">
        <v>1492</v>
      </c>
      <c r="E153" s="306" t="s">
        <v>284</v>
      </c>
      <c r="F153" s="307" t="s">
        <v>608</v>
      </c>
      <c r="G153" s="308" t="s">
        <v>13</v>
      </c>
      <c r="H153" s="309">
        <v>14.85</v>
      </c>
      <c r="I153" s="310">
        <v>28.5</v>
      </c>
      <c r="J153" s="310">
        <f>ROUND(I153*H153,0)</f>
        <v>423</v>
      </c>
      <c r="K153" s="311"/>
      <c r="L153" s="217"/>
      <c r="M153" s="312" t="s">
        <v>1415</v>
      </c>
      <c r="N153" s="313" t="s">
        <v>1432</v>
      </c>
      <c r="O153" s="314">
        <v>0</v>
      </c>
      <c r="P153" s="314">
        <f>O153*H153</f>
        <v>0</v>
      </c>
      <c r="Q153" s="314">
        <v>0</v>
      </c>
      <c r="R153" s="314">
        <f>Q153*H153</f>
        <v>0</v>
      </c>
      <c r="S153" s="314">
        <v>0</v>
      </c>
      <c r="T153" s="315">
        <f>S153*H153</f>
        <v>0</v>
      </c>
      <c r="AR153" s="296" t="s">
        <v>1469</v>
      </c>
      <c r="AT153" s="296" t="s">
        <v>1492</v>
      </c>
      <c r="AU153" s="296" t="s">
        <v>1407</v>
      </c>
      <c r="AY153" s="207" t="s">
        <v>1466</v>
      </c>
      <c r="BE153" s="297">
        <f>IF(N153="základní",J153,0)</f>
        <v>423</v>
      </c>
      <c r="BF153" s="297">
        <f>IF(N153="snížená",J153,0)</f>
        <v>0</v>
      </c>
      <c r="BG153" s="297">
        <f>IF(N153="zákl. přenesená",J153,0)</f>
        <v>0</v>
      </c>
      <c r="BH153" s="297">
        <f>IF(N153="sníž. přenesená",J153,0)</f>
        <v>0</v>
      </c>
      <c r="BI153" s="297">
        <f>IF(N153="nulová",J153,0)</f>
        <v>0</v>
      </c>
      <c r="BJ153" s="207" t="s">
        <v>1464</v>
      </c>
      <c r="BK153" s="297">
        <f>ROUND(I153*H153,0)</f>
        <v>423</v>
      </c>
      <c r="BL153" s="207" t="s">
        <v>1469</v>
      </c>
      <c r="BM153" s="296" t="s">
        <v>1582</v>
      </c>
    </row>
    <row r="154" spans="2:65" s="316" customFormat="1" x14ac:dyDescent="0.25">
      <c r="B154" s="317"/>
      <c r="D154" s="318" t="s">
        <v>1494</v>
      </c>
      <c r="E154" s="319" t="s">
        <v>1415</v>
      </c>
      <c r="F154" s="320" t="s">
        <v>1780</v>
      </c>
      <c r="H154" s="321">
        <v>14.85</v>
      </c>
      <c r="L154" s="317"/>
      <c r="M154" s="322"/>
      <c r="T154" s="323"/>
      <c r="AT154" s="319" t="s">
        <v>1494</v>
      </c>
      <c r="AU154" s="319" t="s">
        <v>1407</v>
      </c>
      <c r="AV154" s="316" t="s">
        <v>1407</v>
      </c>
      <c r="AW154" s="316" t="s">
        <v>1496</v>
      </c>
      <c r="AX154" s="316" t="s">
        <v>1465</v>
      </c>
      <c r="AY154" s="319" t="s">
        <v>1466</v>
      </c>
    </row>
    <row r="155" spans="2:65" s="324" customFormat="1" x14ac:dyDescent="0.25">
      <c r="B155" s="325"/>
      <c r="D155" s="318" t="s">
        <v>1494</v>
      </c>
      <c r="E155" s="326" t="s">
        <v>1415</v>
      </c>
      <c r="F155" s="327" t="s">
        <v>1498</v>
      </c>
      <c r="H155" s="328">
        <v>14.85</v>
      </c>
      <c r="L155" s="325"/>
      <c r="M155" s="329"/>
      <c r="T155" s="330"/>
      <c r="AT155" s="326" t="s">
        <v>1494</v>
      </c>
      <c r="AU155" s="326" t="s">
        <v>1407</v>
      </c>
      <c r="AV155" s="324" t="s">
        <v>1469</v>
      </c>
      <c r="AW155" s="324" t="s">
        <v>1496</v>
      </c>
      <c r="AX155" s="324" t="s">
        <v>1464</v>
      </c>
      <c r="AY155" s="326" t="s">
        <v>1466</v>
      </c>
    </row>
    <row r="156" spans="2:65" s="216" customFormat="1" ht="16.5" customHeight="1" x14ac:dyDescent="0.25">
      <c r="B156" s="283"/>
      <c r="C156" s="284" t="s">
        <v>1524</v>
      </c>
      <c r="D156" s="284" t="s">
        <v>1</v>
      </c>
      <c r="E156" s="285" t="s">
        <v>115</v>
      </c>
      <c r="F156" s="286" t="s">
        <v>229</v>
      </c>
      <c r="G156" s="287" t="s">
        <v>13</v>
      </c>
      <c r="H156" s="288">
        <v>17.82</v>
      </c>
      <c r="I156" s="289">
        <v>26</v>
      </c>
      <c r="J156" s="289">
        <f>ROUND(I156*H156,0)</f>
        <v>463</v>
      </c>
      <c r="K156" s="290"/>
      <c r="L156" s="291"/>
      <c r="M156" s="331" t="s">
        <v>1415</v>
      </c>
      <c r="N156" s="332" t="s">
        <v>1432</v>
      </c>
      <c r="O156" s="314">
        <v>0</v>
      </c>
      <c r="P156" s="314">
        <f>O156*H156</f>
        <v>0</v>
      </c>
      <c r="Q156" s="314">
        <v>0</v>
      </c>
      <c r="R156" s="314">
        <f>Q156*H156</f>
        <v>0</v>
      </c>
      <c r="S156" s="314">
        <v>0</v>
      </c>
      <c r="T156" s="315">
        <f>S156*H156</f>
        <v>0</v>
      </c>
      <c r="AR156" s="296" t="s">
        <v>1468</v>
      </c>
      <c r="AT156" s="296" t="s">
        <v>1</v>
      </c>
      <c r="AU156" s="296" t="s">
        <v>1407</v>
      </c>
      <c r="AY156" s="207" t="s">
        <v>1466</v>
      </c>
      <c r="BE156" s="297">
        <f>IF(N156="základní",J156,0)</f>
        <v>463</v>
      </c>
      <c r="BF156" s="297">
        <f>IF(N156="snížená",J156,0)</f>
        <v>0</v>
      </c>
      <c r="BG156" s="297">
        <f>IF(N156="zákl. přenesená",J156,0)</f>
        <v>0</v>
      </c>
      <c r="BH156" s="297">
        <f>IF(N156="sníž. přenesená",J156,0)</f>
        <v>0</v>
      </c>
      <c r="BI156" s="297">
        <f>IF(N156="nulová",J156,0)</f>
        <v>0</v>
      </c>
      <c r="BJ156" s="207" t="s">
        <v>1464</v>
      </c>
      <c r="BK156" s="297">
        <f>ROUND(I156*H156,0)</f>
        <v>463</v>
      </c>
      <c r="BL156" s="207" t="s">
        <v>1469</v>
      </c>
      <c r="BM156" s="296" t="s">
        <v>1586</v>
      </c>
    </row>
    <row r="157" spans="2:65" s="316" customFormat="1" x14ac:dyDescent="0.25">
      <c r="B157" s="317"/>
      <c r="D157" s="318" t="s">
        <v>1494</v>
      </c>
      <c r="E157" s="319" t="s">
        <v>1415</v>
      </c>
      <c r="F157" s="320" t="s">
        <v>1781</v>
      </c>
      <c r="H157" s="321">
        <v>17.82</v>
      </c>
      <c r="L157" s="317"/>
      <c r="M157" s="322"/>
      <c r="T157" s="323"/>
      <c r="AT157" s="319" t="s">
        <v>1494</v>
      </c>
      <c r="AU157" s="319" t="s">
        <v>1407</v>
      </c>
      <c r="AV157" s="316" t="s">
        <v>1407</v>
      </c>
      <c r="AW157" s="316" t="s">
        <v>1496</v>
      </c>
      <c r="AX157" s="316" t="s">
        <v>1464</v>
      </c>
      <c r="AY157" s="319" t="s">
        <v>1466</v>
      </c>
    </row>
    <row r="158" spans="2:65" s="273" customFormat="1" ht="22.9" customHeight="1" x14ac:dyDescent="0.25">
      <c r="B158" s="274"/>
      <c r="D158" s="275" t="s">
        <v>1461</v>
      </c>
      <c r="E158" s="303" t="s">
        <v>1588</v>
      </c>
      <c r="F158" s="303" t="s">
        <v>1245</v>
      </c>
      <c r="J158" s="304">
        <f>BK158</f>
        <v>6290</v>
      </c>
      <c r="L158" s="274"/>
      <c r="M158" s="278"/>
      <c r="P158" s="279">
        <f>SUM(P159:P163)</f>
        <v>0</v>
      </c>
      <c r="R158" s="279">
        <f>SUM(R159:R163)</f>
        <v>0</v>
      </c>
      <c r="T158" s="280">
        <f>SUM(T159:T163)</f>
        <v>0</v>
      </c>
      <c r="AR158" s="275" t="s">
        <v>1464</v>
      </c>
      <c r="AT158" s="281" t="s">
        <v>1461</v>
      </c>
      <c r="AU158" s="281" t="s">
        <v>1464</v>
      </c>
      <c r="AY158" s="275" t="s">
        <v>1466</v>
      </c>
      <c r="BK158" s="282">
        <f>SUM(BK159:BK163)</f>
        <v>6290</v>
      </c>
    </row>
    <row r="159" spans="2:65" s="216" customFormat="1" ht="16.5" customHeight="1" x14ac:dyDescent="0.25">
      <c r="B159" s="283"/>
      <c r="C159" s="305" t="s">
        <v>1528</v>
      </c>
      <c r="D159" s="305" t="s">
        <v>1492</v>
      </c>
      <c r="E159" s="306" t="s">
        <v>287</v>
      </c>
      <c r="F159" s="307" t="s">
        <v>1221</v>
      </c>
      <c r="G159" s="308" t="s">
        <v>13</v>
      </c>
      <c r="H159" s="309">
        <v>14.85</v>
      </c>
      <c r="I159" s="310">
        <v>199</v>
      </c>
      <c r="J159" s="310">
        <f>ROUND(I159*H159,0)</f>
        <v>2955</v>
      </c>
      <c r="K159" s="311"/>
      <c r="L159" s="217"/>
      <c r="M159" s="312" t="s">
        <v>1415</v>
      </c>
      <c r="N159" s="313" t="s">
        <v>1432</v>
      </c>
      <c r="O159" s="314">
        <v>0</v>
      </c>
      <c r="P159" s="314">
        <f>O159*H159</f>
        <v>0</v>
      </c>
      <c r="Q159" s="314">
        <v>0</v>
      </c>
      <c r="R159" s="314">
        <f>Q159*H159</f>
        <v>0</v>
      </c>
      <c r="S159" s="314">
        <v>0</v>
      </c>
      <c r="T159" s="315">
        <f>S159*H159</f>
        <v>0</v>
      </c>
      <c r="AR159" s="296" t="s">
        <v>1469</v>
      </c>
      <c r="AT159" s="296" t="s">
        <v>1492</v>
      </c>
      <c r="AU159" s="296" t="s">
        <v>1407</v>
      </c>
      <c r="AY159" s="207" t="s">
        <v>1466</v>
      </c>
      <c r="BE159" s="297">
        <f>IF(N159="základní",J159,0)</f>
        <v>2955</v>
      </c>
      <c r="BF159" s="297">
        <f>IF(N159="snížená",J159,0)</f>
        <v>0</v>
      </c>
      <c r="BG159" s="297">
        <f>IF(N159="zákl. přenesená",J159,0)</f>
        <v>0</v>
      </c>
      <c r="BH159" s="297">
        <f>IF(N159="sníž. přenesená",J159,0)</f>
        <v>0</v>
      </c>
      <c r="BI159" s="297">
        <f>IF(N159="nulová",J159,0)</f>
        <v>0</v>
      </c>
      <c r="BJ159" s="207" t="s">
        <v>1464</v>
      </c>
      <c r="BK159" s="297">
        <f>ROUND(I159*H159,0)</f>
        <v>2955</v>
      </c>
      <c r="BL159" s="207" t="s">
        <v>1469</v>
      </c>
      <c r="BM159" s="296" t="s">
        <v>1592</v>
      </c>
    </row>
    <row r="160" spans="2:65" s="316" customFormat="1" x14ac:dyDescent="0.25">
      <c r="B160" s="317"/>
      <c r="D160" s="318" t="s">
        <v>1494</v>
      </c>
      <c r="E160" s="319" t="s">
        <v>1415</v>
      </c>
      <c r="F160" s="320" t="s">
        <v>1782</v>
      </c>
      <c r="H160" s="321">
        <v>14.85</v>
      </c>
      <c r="L160" s="317"/>
      <c r="M160" s="322"/>
      <c r="T160" s="323"/>
      <c r="AT160" s="319" t="s">
        <v>1494</v>
      </c>
      <c r="AU160" s="319" t="s">
        <v>1407</v>
      </c>
      <c r="AV160" s="316" t="s">
        <v>1407</v>
      </c>
      <c r="AW160" s="316" t="s">
        <v>1496</v>
      </c>
      <c r="AX160" s="316" t="s">
        <v>1465</v>
      </c>
      <c r="AY160" s="319" t="s">
        <v>1466</v>
      </c>
    </row>
    <row r="161" spans="2:65" s="324" customFormat="1" x14ac:dyDescent="0.25">
      <c r="B161" s="325"/>
      <c r="D161" s="318" t="s">
        <v>1494</v>
      </c>
      <c r="E161" s="326" t="s">
        <v>1415</v>
      </c>
      <c r="F161" s="327" t="s">
        <v>1498</v>
      </c>
      <c r="H161" s="328">
        <v>14.85</v>
      </c>
      <c r="L161" s="325"/>
      <c r="M161" s="329"/>
      <c r="T161" s="330"/>
      <c r="AT161" s="326" t="s">
        <v>1494</v>
      </c>
      <c r="AU161" s="326" t="s">
        <v>1407</v>
      </c>
      <c r="AV161" s="324" t="s">
        <v>1469</v>
      </c>
      <c r="AW161" s="324" t="s">
        <v>1496</v>
      </c>
      <c r="AX161" s="324" t="s">
        <v>1464</v>
      </c>
      <c r="AY161" s="326" t="s">
        <v>1466</v>
      </c>
    </row>
    <row r="162" spans="2:65" s="216" customFormat="1" ht="16.5" customHeight="1" x14ac:dyDescent="0.25">
      <c r="B162" s="283"/>
      <c r="C162" s="305" t="s">
        <v>1532</v>
      </c>
      <c r="D162" s="305" t="s">
        <v>1492</v>
      </c>
      <c r="E162" s="306" t="s">
        <v>1596</v>
      </c>
      <c r="F162" s="307" t="s">
        <v>1221</v>
      </c>
      <c r="G162" s="308" t="s">
        <v>13</v>
      </c>
      <c r="H162" s="309">
        <v>13.5</v>
      </c>
      <c r="I162" s="310">
        <v>247</v>
      </c>
      <c r="J162" s="310">
        <f>ROUND(I162*H162,0)</f>
        <v>3335</v>
      </c>
      <c r="K162" s="311"/>
      <c r="L162" s="217"/>
      <c r="M162" s="312" t="s">
        <v>1415</v>
      </c>
      <c r="N162" s="313" t="s">
        <v>1432</v>
      </c>
      <c r="O162" s="314">
        <v>0</v>
      </c>
      <c r="P162" s="314">
        <f>O162*H162</f>
        <v>0</v>
      </c>
      <c r="Q162" s="314">
        <v>0</v>
      </c>
      <c r="R162" s="314">
        <f>Q162*H162</f>
        <v>0</v>
      </c>
      <c r="S162" s="314">
        <v>0</v>
      </c>
      <c r="T162" s="315">
        <f>S162*H162</f>
        <v>0</v>
      </c>
      <c r="AR162" s="296" t="s">
        <v>1469</v>
      </c>
      <c r="AT162" s="296" t="s">
        <v>1492</v>
      </c>
      <c r="AU162" s="296" t="s">
        <v>1407</v>
      </c>
      <c r="AY162" s="207" t="s">
        <v>1466</v>
      </c>
      <c r="BE162" s="297">
        <f>IF(N162="základní",J162,0)</f>
        <v>3335</v>
      </c>
      <c r="BF162" s="297">
        <f>IF(N162="snížená",J162,0)</f>
        <v>0</v>
      </c>
      <c r="BG162" s="297">
        <f>IF(N162="zákl. přenesená",J162,0)</f>
        <v>0</v>
      </c>
      <c r="BH162" s="297">
        <f>IF(N162="sníž. přenesená",J162,0)</f>
        <v>0</v>
      </c>
      <c r="BI162" s="297">
        <f>IF(N162="nulová",J162,0)</f>
        <v>0</v>
      </c>
      <c r="BJ162" s="207" t="s">
        <v>1464</v>
      </c>
      <c r="BK162" s="297">
        <f>ROUND(I162*H162,0)</f>
        <v>3335</v>
      </c>
      <c r="BL162" s="207" t="s">
        <v>1469</v>
      </c>
      <c r="BM162" s="296" t="s">
        <v>1597</v>
      </c>
    </row>
    <row r="163" spans="2:65" s="316" customFormat="1" x14ac:dyDescent="0.25">
      <c r="B163" s="317"/>
      <c r="D163" s="318" t="s">
        <v>1494</v>
      </c>
      <c r="E163" s="319" t="s">
        <v>1415</v>
      </c>
      <c r="F163" s="320" t="s">
        <v>1783</v>
      </c>
      <c r="H163" s="321">
        <v>13.5</v>
      </c>
      <c r="L163" s="317"/>
      <c r="M163" s="322"/>
      <c r="T163" s="323"/>
      <c r="AT163" s="319" t="s">
        <v>1494</v>
      </c>
      <c r="AU163" s="319" t="s">
        <v>1407</v>
      </c>
      <c r="AV163" s="316" t="s">
        <v>1407</v>
      </c>
      <c r="AW163" s="316" t="s">
        <v>1496</v>
      </c>
      <c r="AX163" s="316" t="s">
        <v>1464</v>
      </c>
      <c r="AY163" s="319" t="s">
        <v>1466</v>
      </c>
    </row>
    <row r="164" spans="2:65" s="273" customFormat="1" ht="22.9" customHeight="1" x14ac:dyDescent="0.25">
      <c r="B164" s="274"/>
      <c r="D164" s="275" t="s">
        <v>1461</v>
      </c>
      <c r="E164" s="303" t="s">
        <v>1599</v>
      </c>
      <c r="F164" s="303" t="s">
        <v>1308</v>
      </c>
      <c r="J164" s="304">
        <f>BK164</f>
        <v>7431</v>
      </c>
      <c r="L164" s="274"/>
      <c r="M164" s="278"/>
      <c r="P164" s="279">
        <f>SUM(P165:P167)</f>
        <v>0</v>
      </c>
      <c r="R164" s="279">
        <f>SUM(R165:R167)</f>
        <v>0</v>
      </c>
      <c r="T164" s="280">
        <f>SUM(T165:T167)</f>
        <v>0</v>
      </c>
      <c r="AR164" s="275" t="s">
        <v>1464</v>
      </c>
      <c r="AT164" s="281" t="s">
        <v>1461</v>
      </c>
      <c r="AU164" s="281" t="s">
        <v>1464</v>
      </c>
      <c r="AY164" s="275" t="s">
        <v>1466</v>
      </c>
      <c r="BK164" s="282">
        <f>SUM(BK165:BK167)</f>
        <v>7431</v>
      </c>
    </row>
    <row r="165" spans="2:65" s="216" customFormat="1" ht="16.5" customHeight="1" x14ac:dyDescent="0.25">
      <c r="B165" s="283"/>
      <c r="C165" s="305" t="s">
        <v>1536</v>
      </c>
      <c r="D165" s="305" t="s">
        <v>1492</v>
      </c>
      <c r="E165" s="306" t="s">
        <v>295</v>
      </c>
      <c r="F165" s="307" t="s">
        <v>1216</v>
      </c>
      <c r="G165" s="308" t="s">
        <v>13</v>
      </c>
      <c r="H165" s="309">
        <v>13.5</v>
      </c>
      <c r="I165" s="310">
        <v>252</v>
      </c>
      <c r="J165" s="310">
        <f>ROUND(I165*H165,0)</f>
        <v>3402</v>
      </c>
      <c r="K165" s="311"/>
      <c r="L165" s="217"/>
      <c r="M165" s="312" t="s">
        <v>1415</v>
      </c>
      <c r="N165" s="313" t="s">
        <v>1432</v>
      </c>
      <c r="O165" s="314">
        <v>0</v>
      </c>
      <c r="P165" s="314">
        <f>O165*H165</f>
        <v>0</v>
      </c>
      <c r="Q165" s="314">
        <v>0</v>
      </c>
      <c r="R165" s="314">
        <f>Q165*H165</f>
        <v>0</v>
      </c>
      <c r="S165" s="314">
        <v>0</v>
      </c>
      <c r="T165" s="315">
        <f>S165*H165</f>
        <v>0</v>
      </c>
      <c r="AR165" s="296" t="s">
        <v>1469</v>
      </c>
      <c r="AT165" s="296" t="s">
        <v>1492</v>
      </c>
      <c r="AU165" s="296" t="s">
        <v>1407</v>
      </c>
      <c r="AY165" s="207" t="s">
        <v>1466</v>
      </c>
      <c r="BE165" s="297">
        <f>IF(N165="základní",J165,0)</f>
        <v>3402</v>
      </c>
      <c r="BF165" s="297">
        <f>IF(N165="snížená",J165,0)</f>
        <v>0</v>
      </c>
      <c r="BG165" s="297">
        <f>IF(N165="zákl. přenesená",J165,0)</f>
        <v>0</v>
      </c>
      <c r="BH165" s="297">
        <f>IF(N165="sníž. přenesená",J165,0)</f>
        <v>0</v>
      </c>
      <c r="BI165" s="297">
        <f>IF(N165="nulová",J165,0)</f>
        <v>0</v>
      </c>
      <c r="BJ165" s="207" t="s">
        <v>1464</v>
      </c>
      <c r="BK165" s="297">
        <f>ROUND(I165*H165,0)</f>
        <v>3402</v>
      </c>
      <c r="BL165" s="207" t="s">
        <v>1469</v>
      </c>
      <c r="BM165" s="296" t="s">
        <v>1606</v>
      </c>
    </row>
    <row r="166" spans="2:65" s="216" customFormat="1" ht="16.5" customHeight="1" x14ac:dyDescent="0.25">
      <c r="B166" s="283"/>
      <c r="C166" s="284" t="s">
        <v>1540</v>
      </c>
      <c r="D166" s="284" t="s">
        <v>1</v>
      </c>
      <c r="E166" s="285" t="s">
        <v>169</v>
      </c>
      <c r="F166" s="286" t="s">
        <v>1247</v>
      </c>
      <c r="G166" s="287" t="s">
        <v>13</v>
      </c>
      <c r="H166" s="288">
        <v>14.04</v>
      </c>
      <c r="I166" s="289">
        <v>287</v>
      </c>
      <c r="J166" s="289">
        <f>ROUND(I166*H166,0)</f>
        <v>4029</v>
      </c>
      <c r="K166" s="290"/>
      <c r="L166" s="291"/>
      <c r="M166" s="331" t="s">
        <v>1415</v>
      </c>
      <c r="N166" s="332" t="s">
        <v>1432</v>
      </c>
      <c r="O166" s="314">
        <v>0</v>
      </c>
      <c r="P166" s="314">
        <f>O166*H166</f>
        <v>0</v>
      </c>
      <c r="Q166" s="314">
        <v>0</v>
      </c>
      <c r="R166" s="314">
        <f>Q166*H166</f>
        <v>0</v>
      </c>
      <c r="S166" s="314">
        <v>0</v>
      </c>
      <c r="T166" s="315">
        <f>S166*H166</f>
        <v>0</v>
      </c>
      <c r="AR166" s="296" t="s">
        <v>1468</v>
      </c>
      <c r="AT166" s="296" t="s">
        <v>1</v>
      </c>
      <c r="AU166" s="296" t="s">
        <v>1407</v>
      </c>
      <c r="AY166" s="207" t="s">
        <v>1466</v>
      </c>
      <c r="BE166" s="297">
        <f>IF(N166="základní",J166,0)</f>
        <v>4029</v>
      </c>
      <c r="BF166" s="297">
        <f>IF(N166="snížená",J166,0)</f>
        <v>0</v>
      </c>
      <c r="BG166" s="297">
        <f>IF(N166="zákl. přenesená",J166,0)</f>
        <v>0</v>
      </c>
      <c r="BH166" s="297">
        <f>IF(N166="sníž. přenesená",J166,0)</f>
        <v>0</v>
      </c>
      <c r="BI166" s="297">
        <f>IF(N166="nulová",J166,0)</f>
        <v>0</v>
      </c>
      <c r="BJ166" s="207" t="s">
        <v>1464</v>
      </c>
      <c r="BK166" s="297">
        <f>ROUND(I166*H166,0)</f>
        <v>4029</v>
      </c>
      <c r="BL166" s="207" t="s">
        <v>1469</v>
      </c>
      <c r="BM166" s="296" t="s">
        <v>1608</v>
      </c>
    </row>
    <row r="167" spans="2:65" s="316" customFormat="1" x14ac:dyDescent="0.25">
      <c r="B167" s="317"/>
      <c r="D167" s="318" t="s">
        <v>1494</v>
      </c>
      <c r="E167" s="319" t="s">
        <v>1415</v>
      </c>
      <c r="F167" s="320" t="s">
        <v>1784</v>
      </c>
      <c r="H167" s="321">
        <v>14.04</v>
      </c>
      <c r="L167" s="317"/>
      <c r="M167" s="322"/>
      <c r="T167" s="323"/>
      <c r="AT167" s="319" t="s">
        <v>1494</v>
      </c>
      <c r="AU167" s="319" t="s">
        <v>1407</v>
      </c>
      <c r="AV167" s="316" t="s">
        <v>1407</v>
      </c>
      <c r="AW167" s="316" t="s">
        <v>1496</v>
      </c>
      <c r="AX167" s="316" t="s">
        <v>1464</v>
      </c>
      <c r="AY167" s="319" t="s">
        <v>1466</v>
      </c>
    </row>
    <row r="168" spans="2:65" s="273" customFormat="1" ht="25.9" customHeight="1" x14ac:dyDescent="0.35">
      <c r="B168" s="274"/>
      <c r="D168" s="275" t="s">
        <v>1461</v>
      </c>
      <c r="E168" s="276" t="s">
        <v>1757</v>
      </c>
      <c r="F168" s="276" t="s">
        <v>1785</v>
      </c>
      <c r="J168" s="277">
        <f>BK168</f>
        <v>15228</v>
      </c>
      <c r="L168" s="274"/>
      <c r="M168" s="278"/>
      <c r="P168" s="279">
        <f>P169+P183</f>
        <v>15.091019999999999</v>
      </c>
      <c r="R168" s="279">
        <f>R169+R183</f>
        <v>3.4945000000000004E-2</v>
      </c>
      <c r="T168" s="280">
        <f>T169+T183</f>
        <v>0</v>
      </c>
      <c r="AR168" s="275" t="s">
        <v>1464</v>
      </c>
      <c r="AT168" s="281" t="s">
        <v>1461</v>
      </c>
      <c r="AU168" s="281" t="s">
        <v>1465</v>
      </c>
      <c r="AY168" s="275" t="s">
        <v>1466</v>
      </c>
      <c r="BK168" s="282">
        <f>BK169+BK183</f>
        <v>15228</v>
      </c>
    </row>
    <row r="169" spans="2:65" s="273" customFormat="1" ht="22.9" customHeight="1" x14ac:dyDescent="0.25">
      <c r="B169" s="274"/>
      <c r="D169" s="275" t="s">
        <v>1461</v>
      </c>
      <c r="E169" s="303" t="s">
        <v>1464</v>
      </c>
      <c r="F169" s="303" t="s">
        <v>1491</v>
      </c>
      <c r="J169" s="304">
        <f>BK169</f>
        <v>4156</v>
      </c>
      <c r="L169" s="274"/>
      <c r="M169" s="278"/>
      <c r="P169" s="279">
        <f>SUM(P170:P182)</f>
        <v>5.2840199999999999</v>
      </c>
      <c r="R169" s="279">
        <f>SUM(R170:R182)</f>
        <v>0</v>
      </c>
      <c r="T169" s="280">
        <f>SUM(T170:T182)</f>
        <v>0</v>
      </c>
      <c r="AR169" s="275" t="s">
        <v>1464</v>
      </c>
      <c r="AT169" s="281" t="s">
        <v>1461</v>
      </c>
      <c r="AU169" s="281" t="s">
        <v>1464</v>
      </c>
      <c r="AY169" s="275" t="s">
        <v>1466</v>
      </c>
      <c r="BK169" s="282">
        <f>SUM(BK170:BK182)</f>
        <v>4156</v>
      </c>
    </row>
    <row r="170" spans="2:65" s="216" customFormat="1" ht="24" customHeight="1" x14ac:dyDescent="0.25">
      <c r="B170" s="283"/>
      <c r="C170" s="305" t="s">
        <v>1545</v>
      </c>
      <c r="D170" s="305" t="s">
        <v>1492</v>
      </c>
      <c r="E170" s="306" t="s">
        <v>1786</v>
      </c>
      <c r="F170" s="307" t="s">
        <v>1787</v>
      </c>
      <c r="G170" s="308" t="s">
        <v>14</v>
      </c>
      <c r="H170" s="309">
        <v>2.1</v>
      </c>
      <c r="I170" s="310">
        <v>566</v>
      </c>
      <c r="J170" s="310">
        <f>ROUND(I170*H170,0)</f>
        <v>1189</v>
      </c>
      <c r="K170" s="311"/>
      <c r="L170" s="217"/>
      <c r="M170" s="312" t="s">
        <v>1415</v>
      </c>
      <c r="N170" s="313" t="s">
        <v>1432</v>
      </c>
      <c r="O170" s="314">
        <v>2.3199999999999998</v>
      </c>
      <c r="P170" s="314">
        <f>O170*H170</f>
        <v>4.8719999999999999</v>
      </c>
      <c r="Q170" s="314">
        <v>0</v>
      </c>
      <c r="R170" s="314">
        <f>Q170*H170</f>
        <v>0</v>
      </c>
      <c r="S170" s="314">
        <v>0</v>
      </c>
      <c r="T170" s="315">
        <f>S170*H170</f>
        <v>0</v>
      </c>
      <c r="AR170" s="296" t="s">
        <v>1469</v>
      </c>
      <c r="AT170" s="296" t="s">
        <v>1492</v>
      </c>
      <c r="AU170" s="296" t="s">
        <v>1407</v>
      </c>
      <c r="AY170" s="207" t="s">
        <v>1466</v>
      </c>
      <c r="BE170" s="297">
        <f>IF(N170="základní",J170,0)</f>
        <v>1189</v>
      </c>
      <c r="BF170" s="297">
        <f>IF(N170="snížená",J170,0)</f>
        <v>0</v>
      </c>
      <c r="BG170" s="297">
        <f>IF(N170="zákl. přenesená",J170,0)</f>
        <v>0</v>
      </c>
      <c r="BH170" s="297">
        <f>IF(N170="sníž. přenesená",J170,0)</f>
        <v>0</v>
      </c>
      <c r="BI170" s="297">
        <f>IF(N170="nulová",J170,0)</f>
        <v>0</v>
      </c>
      <c r="BJ170" s="207" t="s">
        <v>1464</v>
      </c>
      <c r="BK170" s="297">
        <f>ROUND(I170*H170,0)</f>
        <v>1189</v>
      </c>
      <c r="BL170" s="207" t="s">
        <v>1469</v>
      </c>
      <c r="BM170" s="296" t="s">
        <v>1788</v>
      </c>
    </row>
    <row r="171" spans="2:65" s="316" customFormat="1" x14ac:dyDescent="0.25">
      <c r="B171" s="317"/>
      <c r="D171" s="318" t="s">
        <v>1494</v>
      </c>
      <c r="E171" s="319" t="s">
        <v>1415</v>
      </c>
      <c r="F171" s="320" t="s">
        <v>1789</v>
      </c>
      <c r="H171" s="321">
        <v>2.1</v>
      </c>
      <c r="L171" s="317"/>
      <c r="M171" s="322"/>
      <c r="T171" s="323"/>
      <c r="AT171" s="319" t="s">
        <v>1494</v>
      </c>
      <c r="AU171" s="319" t="s">
        <v>1407</v>
      </c>
      <c r="AV171" s="316" t="s">
        <v>1407</v>
      </c>
      <c r="AW171" s="316" t="s">
        <v>1496</v>
      </c>
      <c r="AX171" s="316" t="s">
        <v>1464</v>
      </c>
      <c r="AY171" s="319" t="s">
        <v>1466</v>
      </c>
    </row>
    <row r="172" spans="2:65" s="216" customFormat="1" ht="24" customHeight="1" x14ac:dyDescent="0.25">
      <c r="B172" s="283"/>
      <c r="C172" s="305" t="s">
        <v>1548</v>
      </c>
      <c r="D172" s="305" t="s">
        <v>1492</v>
      </c>
      <c r="E172" s="306" t="s">
        <v>1790</v>
      </c>
      <c r="F172" s="307" t="s">
        <v>1791</v>
      </c>
      <c r="G172" s="308" t="s">
        <v>14</v>
      </c>
      <c r="H172" s="309">
        <v>0.63</v>
      </c>
      <c r="I172" s="310">
        <v>96.6</v>
      </c>
      <c r="J172" s="310">
        <f>ROUND(I172*H172,0)</f>
        <v>61</v>
      </c>
      <c r="K172" s="311"/>
      <c r="L172" s="217"/>
      <c r="M172" s="312" t="s">
        <v>1415</v>
      </c>
      <c r="N172" s="313" t="s">
        <v>1432</v>
      </c>
      <c r="O172" s="314">
        <v>0.65400000000000003</v>
      </c>
      <c r="P172" s="314">
        <f>O172*H172</f>
        <v>0.41202</v>
      </c>
      <c r="Q172" s="314">
        <v>0</v>
      </c>
      <c r="R172" s="314">
        <f>Q172*H172</f>
        <v>0</v>
      </c>
      <c r="S172" s="314">
        <v>0</v>
      </c>
      <c r="T172" s="315">
        <f>S172*H172</f>
        <v>0</v>
      </c>
      <c r="AR172" s="296" t="s">
        <v>1469</v>
      </c>
      <c r="AT172" s="296" t="s">
        <v>1492</v>
      </c>
      <c r="AU172" s="296" t="s">
        <v>1407</v>
      </c>
      <c r="AY172" s="207" t="s">
        <v>1466</v>
      </c>
      <c r="BE172" s="297">
        <f>IF(N172="základní",J172,0)</f>
        <v>61</v>
      </c>
      <c r="BF172" s="297">
        <f>IF(N172="snížená",J172,0)</f>
        <v>0</v>
      </c>
      <c r="BG172" s="297">
        <f>IF(N172="zákl. přenesená",J172,0)</f>
        <v>0</v>
      </c>
      <c r="BH172" s="297">
        <f>IF(N172="sníž. přenesená",J172,0)</f>
        <v>0</v>
      </c>
      <c r="BI172" s="297">
        <f>IF(N172="nulová",J172,0)</f>
        <v>0</v>
      </c>
      <c r="BJ172" s="207" t="s">
        <v>1464</v>
      </c>
      <c r="BK172" s="297">
        <f>ROUND(I172*H172,0)</f>
        <v>61</v>
      </c>
      <c r="BL172" s="207" t="s">
        <v>1469</v>
      </c>
      <c r="BM172" s="296" t="s">
        <v>1792</v>
      </c>
    </row>
    <row r="173" spans="2:65" s="316" customFormat="1" x14ac:dyDescent="0.25">
      <c r="B173" s="317"/>
      <c r="D173" s="318" t="s">
        <v>1494</v>
      </c>
      <c r="E173" s="319" t="s">
        <v>1415</v>
      </c>
      <c r="F173" s="320" t="s">
        <v>1793</v>
      </c>
      <c r="H173" s="321">
        <v>0.63</v>
      </c>
      <c r="L173" s="317"/>
      <c r="M173" s="322"/>
      <c r="T173" s="323"/>
      <c r="AT173" s="319" t="s">
        <v>1494</v>
      </c>
      <c r="AU173" s="319" t="s">
        <v>1407</v>
      </c>
      <c r="AV173" s="316" t="s">
        <v>1407</v>
      </c>
      <c r="AW173" s="316" t="s">
        <v>1496</v>
      </c>
      <c r="AX173" s="316" t="s">
        <v>1464</v>
      </c>
      <c r="AY173" s="319" t="s">
        <v>1466</v>
      </c>
    </row>
    <row r="174" spans="2:65" s="216" customFormat="1" ht="16.5" customHeight="1" x14ac:dyDescent="0.25">
      <c r="B174" s="283"/>
      <c r="C174" s="305" t="s">
        <v>1552</v>
      </c>
      <c r="D174" s="305" t="s">
        <v>1492</v>
      </c>
      <c r="E174" s="306" t="s">
        <v>260</v>
      </c>
      <c r="F174" s="307" t="s">
        <v>1224</v>
      </c>
      <c r="G174" s="308" t="s">
        <v>9</v>
      </c>
      <c r="H174" s="309">
        <v>2.1</v>
      </c>
      <c r="I174" s="310">
        <v>72.400000000000006</v>
      </c>
      <c r="J174" s="310">
        <f>ROUND(I174*H174,0)</f>
        <v>152</v>
      </c>
      <c r="K174" s="311"/>
      <c r="L174" s="217"/>
      <c r="M174" s="312" t="s">
        <v>1415</v>
      </c>
      <c r="N174" s="313" t="s">
        <v>1432</v>
      </c>
      <c r="O174" s="314">
        <v>0</v>
      </c>
      <c r="P174" s="314">
        <f>O174*H174</f>
        <v>0</v>
      </c>
      <c r="Q174" s="314">
        <v>0</v>
      </c>
      <c r="R174" s="314">
        <f>Q174*H174</f>
        <v>0</v>
      </c>
      <c r="S174" s="314">
        <v>0</v>
      </c>
      <c r="T174" s="315">
        <f>S174*H174</f>
        <v>0</v>
      </c>
      <c r="AR174" s="296" t="s">
        <v>1469</v>
      </c>
      <c r="AT174" s="296" t="s">
        <v>1492</v>
      </c>
      <c r="AU174" s="296" t="s">
        <v>1407</v>
      </c>
      <c r="AY174" s="207" t="s">
        <v>1466</v>
      </c>
      <c r="BE174" s="297">
        <f>IF(N174="základní",J174,0)</f>
        <v>152</v>
      </c>
      <c r="BF174" s="297">
        <f>IF(N174="snížená",J174,0)</f>
        <v>0</v>
      </c>
      <c r="BG174" s="297">
        <f>IF(N174="zákl. přenesená",J174,0)</f>
        <v>0</v>
      </c>
      <c r="BH174" s="297">
        <f>IF(N174="sníž. přenesená",J174,0)</f>
        <v>0</v>
      </c>
      <c r="BI174" s="297">
        <f>IF(N174="nulová",J174,0)</f>
        <v>0</v>
      </c>
      <c r="BJ174" s="207" t="s">
        <v>1464</v>
      </c>
      <c r="BK174" s="297">
        <f>ROUND(I174*H174,0)</f>
        <v>152</v>
      </c>
      <c r="BL174" s="207" t="s">
        <v>1469</v>
      </c>
      <c r="BM174" s="296" t="s">
        <v>1794</v>
      </c>
    </row>
    <row r="175" spans="2:65" s="216" customFormat="1" ht="16.5" customHeight="1" x14ac:dyDescent="0.25">
      <c r="B175" s="283"/>
      <c r="C175" s="305" t="s">
        <v>1558</v>
      </c>
      <c r="D175" s="305" t="s">
        <v>1492</v>
      </c>
      <c r="E175" s="306" t="s">
        <v>262</v>
      </c>
      <c r="F175" s="307" t="s">
        <v>1236</v>
      </c>
      <c r="G175" s="308" t="s">
        <v>9</v>
      </c>
      <c r="H175" s="309">
        <v>18.899999999999999</v>
      </c>
      <c r="I175" s="310">
        <v>17.2</v>
      </c>
      <c r="J175" s="310">
        <f>ROUND(I175*H175,0)</f>
        <v>325</v>
      </c>
      <c r="K175" s="311"/>
      <c r="L175" s="217"/>
      <c r="M175" s="312" t="s">
        <v>1415</v>
      </c>
      <c r="N175" s="313" t="s">
        <v>1432</v>
      </c>
      <c r="O175" s="314">
        <v>0</v>
      </c>
      <c r="P175" s="314">
        <f>O175*H175</f>
        <v>0</v>
      </c>
      <c r="Q175" s="314">
        <v>0</v>
      </c>
      <c r="R175" s="314">
        <f>Q175*H175</f>
        <v>0</v>
      </c>
      <c r="S175" s="314">
        <v>0</v>
      </c>
      <c r="T175" s="315">
        <f>S175*H175</f>
        <v>0</v>
      </c>
      <c r="AR175" s="296" t="s">
        <v>1469</v>
      </c>
      <c r="AT175" s="296" t="s">
        <v>1492</v>
      </c>
      <c r="AU175" s="296" t="s">
        <v>1407</v>
      </c>
      <c r="AY175" s="207" t="s">
        <v>1466</v>
      </c>
      <c r="BE175" s="297">
        <f>IF(N175="základní",J175,0)</f>
        <v>325</v>
      </c>
      <c r="BF175" s="297">
        <f>IF(N175="snížená",J175,0)</f>
        <v>0</v>
      </c>
      <c r="BG175" s="297">
        <f>IF(N175="zákl. přenesená",J175,0)</f>
        <v>0</v>
      </c>
      <c r="BH175" s="297">
        <f>IF(N175="sníž. přenesená",J175,0)</f>
        <v>0</v>
      </c>
      <c r="BI175" s="297">
        <f>IF(N175="nulová",J175,0)</f>
        <v>0</v>
      </c>
      <c r="BJ175" s="207" t="s">
        <v>1464</v>
      </c>
      <c r="BK175" s="297">
        <f>ROUND(I175*H175,0)</f>
        <v>325</v>
      </c>
      <c r="BL175" s="207" t="s">
        <v>1469</v>
      </c>
      <c r="BM175" s="296" t="s">
        <v>1795</v>
      </c>
    </row>
    <row r="176" spans="2:65" s="316" customFormat="1" x14ac:dyDescent="0.25">
      <c r="B176" s="317"/>
      <c r="D176" s="318" t="s">
        <v>1494</v>
      </c>
      <c r="E176" s="319" t="s">
        <v>1415</v>
      </c>
      <c r="F176" s="320" t="s">
        <v>1796</v>
      </c>
      <c r="H176" s="321">
        <v>18.899999999999999</v>
      </c>
      <c r="L176" s="317"/>
      <c r="M176" s="322"/>
      <c r="T176" s="323"/>
      <c r="AT176" s="319" t="s">
        <v>1494</v>
      </c>
      <c r="AU176" s="319" t="s">
        <v>1407</v>
      </c>
      <c r="AV176" s="316" t="s">
        <v>1407</v>
      </c>
      <c r="AW176" s="316" t="s">
        <v>1496</v>
      </c>
      <c r="AX176" s="316" t="s">
        <v>1464</v>
      </c>
      <c r="AY176" s="319" t="s">
        <v>1466</v>
      </c>
    </row>
    <row r="177" spans="2:65" s="216" customFormat="1" ht="16.5" customHeight="1" x14ac:dyDescent="0.25">
      <c r="B177" s="283"/>
      <c r="C177" s="305" t="s">
        <v>1562</v>
      </c>
      <c r="D177" s="305" t="s">
        <v>1492</v>
      </c>
      <c r="E177" s="306" t="s">
        <v>264</v>
      </c>
      <c r="F177" s="307" t="s">
        <v>1231</v>
      </c>
      <c r="G177" s="308" t="s">
        <v>9</v>
      </c>
      <c r="H177" s="309">
        <v>2.1</v>
      </c>
      <c r="I177" s="310">
        <v>54.3</v>
      </c>
      <c r="J177" s="310">
        <f>ROUND(I177*H177,0)</f>
        <v>114</v>
      </c>
      <c r="K177" s="311"/>
      <c r="L177" s="217"/>
      <c r="M177" s="312" t="s">
        <v>1415</v>
      </c>
      <c r="N177" s="313" t="s">
        <v>1432</v>
      </c>
      <c r="O177" s="314">
        <v>0</v>
      </c>
      <c r="P177" s="314">
        <f>O177*H177</f>
        <v>0</v>
      </c>
      <c r="Q177" s="314">
        <v>0</v>
      </c>
      <c r="R177" s="314">
        <f>Q177*H177</f>
        <v>0</v>
      </c>
      <c r="S177" s="314">
        <v>0</v>
      </c>
      <c r="T177" s="315">
        <f>S177*H177</f>
        <v>0</v>
      </c>
      <c r="AR177" s="296" t="s">
        <v>1469</v>
      </c>
      <c r="AT177" s="296" t="s">
        <v>1492</v>
      </c>
      <c r="AU177" s="296" t="s">
        <v>1407</v>
      </c>
      <c r="AY177" s="207" t="s">
        <v>1466</v>
      </c>
      <c r="BE177" s="297">
        <f>IF(N177="základní",J177,0)</f>
        <v>114</v>
      </c>
      <c r="BF177" s="297">
        <f>IF(N177="snížená",J177,0)</f>
        <v>0</v>
      </c>
      <c r="BG177" s="297">
        <f>IF(N177="zákl. přenesená",J177,0)</f>
        <v>0</v>
      </c>
      <c r="BH177" s="297">
        <f>IF(N177="sníž. přenesená",J177,0)</f>
        <v>0</v>
      </c>
      <c r="BI177" s="297">
        <f>IF(N177="nulová",J177,0)</f>
        <v>0</v>
      </c>
      <c r="BJ177" s="207" t="s">
        <v>1464</v>
      </c>
      <c r="BK177" s="297">
        <f>ROUND(I177*H177,0)</f>
        <v>114</v>
      </c>
      <c r="BL177" s="207" t="s">
        <v>1469</v>
      </c>
      <c r="BM177" s="296" t="s">
        <v>1797</v>
      </c>
    </row>
    <row r="178" spans="2:65" s="216" customFormat="1" ht="16.5" customHeight="1" x14ac:dyDescent="0.25">
      <c r="B178" s="283"/>
      <c r="C178" s="305" t="s">
        <v>1565</v>
      </c>
      <c r="D178" s="305" t="s">
        <v>1492</v>
      </c>
      <c r="E178" s="306" t="s">
        <v>145</v>
      </c>
      <c r="F178" s="307" t="s">
        <v>945</v>
      </c>
      <c r="G178" s="308" t="s">
        <v>14</v>
      </c>
      <c r="H178" s="309">
        <v>2.1</v>
      </c>
      <c r="I178" s="310">
        <v>14.9</v>
      </c>
      <c r="J178" s="310">
        <f>ROUND(I178*H178,0)</f>
        <v>31</v>
      </c>
      <c r="K178" s="311"/>
      <c r="L178" s="217"/>
      <c r="M178" s="312" t="s">
        <v>1415</v>
      </c>
      <c r="N178" s="313" t="s">
        <v>1432</v>
      </c>
      <c r="O178" s="314">
        <v>0</v>
      </c>
      <c r="P178" s="314">
        <f>O178*H178</f>
        <v>0</v>
      </c>
      <c r="Q178" s="314">
        <v>0</v>
      </c>
      <c r="R178" s="314">
        <f>Q178*H178</f>
        <v>0</v>
      </c>
      <c r="S178" s="314">
        <v>0</v>
      </c>
      <c r="T178" s="315">
        <f>S178*H178</f>
        <v>0</v>
      </c>
      <c r="AR178" s="296" t="s">
        <v>1469</v>
      </c>
      <c r="AT178" s="296" t="s">
        <v>1492</v>
      </c>
      <c r="AU178" s="296" t="s">
        <v>1407</v>
      </c>
      <c r="AY178" s="207" t="s">
        <v>1466</v>
      </c>
      <c r="BE178" s="297">
        <f>IF(N178="základní",J178,0)</f>
        <v>31</v>
      </c>
      <c r="BF178" s="297">
        <f>IF(N178="snížená",J178,0)</f>
        <v>0</v>
      </c>
      <c r="BG178" s="297">
        <f>IF(N178="zákl. přenesená",J178,0)</f>
        <v>0</v>
      </c>
      <c r="BH178" s="297">
        <f>IF(N178="sníž. přenesená",J178,0)</f>
        <v>0</v>
      </c>
      <c r="BI178" s="297">
        <f>IF(N178="nulová",J178,0)</f>
        <v>0</v>
      </c>
      <c r="BJ178" s="207" t="s">
        <v>1464</v>
      </c>
      <c r="BK178" s="297">
        <f>ROUND(I178*H178,0)</f>
        <v>31</v>
      </c>
      <c r="BL178" s="207" t="s">
        <v>1469</v>
      </c>
      <c r="BM178" s="296" t="s">
        <v>1798</v>
      </c>
    </row>
    <row r="179" spans="2:65" s="216" customFormat="1" ht="16.5" customHeight="1" x14ac:dyDescent="0.25">
      <c r="B179" s="283"/>
      <c r="C179" s="305" t="s">
        <v>1567</v>
      </c>
      <c r="D179" s="305" t="s">
        <v>1492</v>
      </c>
      <c r="E179" s="306" t="s">
        <v>283</v>
      </c>
      <c r="F179" s="307" t="s">
        <v>542</v>
      </c>
      <c r="G179" s="308" t="s">
        <v>9</v>
      </c>
      <c r="H179" s="309">
        <v>2.1</v>
      </c>
      <c r="I179" s="310">
        <v>410</v>
      </c>
      <c r="J179" s="310">
        <f>ROUND(I179*H179,0)</f>
        <v>861</v>
      </c>
      <c r="K179" s="311"/>
      <c r="L179" s="217"/>
      <c r="M179" s="312" t="s">
        <v>1415</v>
      </c>
      <c r="N179" s="313" t="s">
        <v>1432</v>
      </c>
      <c r="O179" s="314">
        <v>0</v>
      </c>
      <c r="P179" s="314">
        <f>O179*H179</f>
        <v>0</v>
      </c>
      <c r="Q179" s="314">
        <v>0</v>
      </c>
      <c r="R179" s="314">
        <f>Q179*H179</f>
        <v>0</v>
      </c>
      <c r="S179" s="314">
        <v>0</v>
      </c>
      <c r="T179" s="315">
        <f>S179*H179</f>
        <v>0</v>
      </c>
      <c r="AR179" s="296" t="s">
        <v>1469</v>
      </c>
      <c r="AT179" s="296" t="s">
        <v>1492</v>
      </c>
      <c r="AU179" s="296" t="s">
        <v>1407</v>
      </c>
      <c r="AY179" s="207" t="s">
        <v>1466</v>
      </c>
      <c r="BE179" s="297">
        <f>IF(N179="základní",J179,0)</f>
        <v>861</v>
      </c>
      <c r="BF179" s="297">
        <f>IF(N179="snížená",J179,0)</f>
        <v>0</v>
      </c>
      <c r="BG179" s="297">
        <f>IF(N179="zákl. přenesená",J179,0)</f>
        <v>0</v>
      </c>
      <c r="BH179" s="297">
        <f>IF(N179="sníž. přenesená",J179,0)</f>
        <v>0</v>
      </c>
      <c r="BI179" s="297">
        <f>IF(N179="nulová",J179,0)</f>
        <v>0</v>
      </c>
      <c r="BJ179" s="207" t="s">
        <v>1464</v>
      </c>
      <c r="BK179" s="297">
        <f>ROUND(I179*H179,0)</f>
        <v>861</v>
      </c>
      <c r="BL179" s="207" t="s">
        <v>1469</v>
      </c>
      <c r="BM179" s="296" t="s">
        <v>1799</v>
      </c>
    </row>
    <row r="180" spans="2:65" s="216" customFormat="1" ht="16.5" customHeight="1" x14ac:dyDescent="0.25">
      <c r="B180" s="283"/>
      <c r="C180" s="305" t="s">
        <v>1570</v>
      </c>
      <c r="D180" s="305" t="s">
        <v>1492</v>
      </c>
      <c r="E180" s="306" t="s">
        <v>268</v>
      </c>
      <c r="F180" s="307" t="s">
        <v>612</v>
      </c>
      <c r="G180" s="308" t="s">
        <v>9</v>
      </c>
      <c r="H180" s="309">
        <v>2.1</v>
      </c>
      <c r="I180" s="310">
        <v>181</v>
      </c>
      <c r="J180" s="310">
        <f>ROUND(I180*H180,0)</f>
        <v>380</v>
      </c>
      <c r="K180" s="311"/>
      <c r="L180" s="217"/>
      <c r="M180" s="312" t="s">
        <v>1415</v>
      </c>
      <c r="N180" s="313" t="s">
        <v>1432</v>
      </c>
      <c r="O180" s="314">
        <v>0</v>
      </c>
      <c r="P180" s="314">
        <f>O180*H180</f>
        <v>0</v>
      </c>
      <c r="Q180" s="314">
        <v>0</v>
      </c>
      <c r="R180" s="314">
        <f>Q180*H180</f>
        <v>0</v>
      </c>
      <c r="S180" s="314">
        <v>0</v>
      </c>
      <c r="T180" s="315">
        <f>S180*H180</f>
        <v>0</v>
      </c>
      <c r="AR180" s="296" t="s">
        <v>1469</v>
      </c>
      <c r="AT180" s="296" t="s">
        <v>1492</v>
      </c>
      <c r="AU180" s="296" t="s">
        <v>1407</v>
      </c>
      <c r="AY180" s="207" t="s">
        <v>1466</v>
      </c>
      <c r="BE180" s="297">
        <f>IF(N180="základní",J180,0)</f>
        <v>380</v>
      </c>
      <c r="BF180" s="297">
        <f>IF(N180="snížená",J180,0)</f>
        <v>0</v>
      </c>
      <c r="BG180" s="297">
        <f>IF(N180="zákl. přenesená",J180,0)</f>
        <v>0</v>
      </c>
      <c r="BH180" s="297">
        <f>IF(N180="sníž. přenesená",J180,0)</f>
        <v>0</v>
      </c>
      <c r="BI180" s="297">
        <f>IF(N180="nulová",J180,0)</f>
        <v>0</v>
      </c>
      <c r="BJ180" s="207" t="s">
        <v>1464</v>
      </c>
      <c r="BK180" s="297">
        <f>ROUND(I180*H180,0)</f>
        <v>380</v>
      </c>
      <c r="BL180" s="207" t="s">
        <v>1469</v>
      </c>
      <c r="BM180" s="296" t="s">
        <v>1800</v>
      </c>
    </row>
    <row r="181" spans="2:65" s="216" customFormat="1" ht="16.5" customHeight="1" x14ac:dyDescent="0.25">
      <c r="B181" s="283"/>
      <c r="C181" s="284" t="s">
        <v>1572</v>
      </c>
      <c r="D181" s="284" t="s">
        <v>1</v>
      </c>
      <c r="E181" s="285" t="s">
        <v>210</v>
      </c>
      <c r="F181" s="286" t="s">
        <v>935</v>
      </c>
      <c r="G181" s="287" t="s">
        <v>6</v>
      </c>
      <c r="H181" s="288">
        <v>3.78</v>
      </c>
      <c r="I181" s="289">
        <v>276</v>
      </c>
      <c r="J181" s="289">
        <f>ROUND(I181*H181,0)</f>
        <v>1043</v>
      </c>
      <c r="K181" s="290"/>
      <c r="L181" s="291"/>
      <c r="M181" s="331" t="s">
        <v>1415</v>
      </c>
      <c r="N181" s="332" t="s">
        <v>1432</v>
      </c>
      <c r="O181" s="314">
        <v>0</v>
      </c>
      <c r="P181" s="314">
        <f>O181*H181</f>
        <v>0</v>
      </c>
      <c r="Q181" s="314">
        <v>0</v>
      </c>
      <c r="R181" s="314">
        <f>Q181*H181</f>
        <v>0</v>
      </c>
      <c r="S181" s="314">
        <v>0</v>
      </c>
      <c r="T181" s="315">
        <f>S181*H181</f>
        <v>0</v>
      </c>
      <c r="AR181" s="296" t="s">
        <v>1468</v>
      </c>
      <c r="AT181" s="296" t="s">
        <v>1</v>
      </c>
      <c r="AU181" s="296" t="s">
        <v>1407</v>
      </c>
      <c r="AY181" s="207" t="s">
        <v>1466</v>
      </c>
      <c r="BE181" s="297">
        <f>IF(N181="základní",J181,0)</f>
        <v>1043</v>
      </c>
      <c r="BF181" s="297">
        <f>IF(N181="snížená",J181,0)</f>
        <v>0</v>
      </c>
      <c r="BG181" s="297">
        <f>IF(N181="zákl. přenesená",J181,0)</f>
        <v>0</v>
      </c>
      <c r="BH181" s="297">
        <f>IF(N181="sníž. přenesená",J181,0)</f>
        <v>0</v>
      </c>
      <c r="BI181" s="297">
        <f>IF(N181="nulová",J181,0)</f>
        <v>0</v>
      </c>
      <c r="BJ181" s="207" t="s">
        <v>1464</v>
      </c>
      <c r="BK181" s="297">
        <f>ROUND(I181*H181,0)</f>
        <v>1043</v>
      </c>
      <c r="BL181" s="207" t="s">
        <v>1469</v>
      </c>
      <c r="BM181" s="296" t="s">
        <v>1801</v>
      </c>
    </row>
    <row r="182" spans="2:65" s="316" customFormat="1" x14ac:dyDescent="0.25">
      <c r="B182" s="317"/>
      <c r="D182" s="318" t="s">
        <v>1494</v>
      </c>
      <c r="E182" s="319" t="s">
        <v>1415</v>
      </c>
      <c r="F182" s="320" t="s">
        <v>1802</v>
      </c>
      <c r="H182" s="321">
        <v>3.78</v>
      </c>
      <c r="L182" s="317"/>
      <c r="M182" s="322"/>
      <c r="T182" s="323"/>
      <c r="AT182" s="319" t="s">
        <v>1494</v>
      </c>
      <c r="AU182" s="319" t="s">
        <v>1407</v>
      </c>
      <c r="AV182" s="316" t="s">
        <v>1407</v>
      </c>
      <c r="AW182" s="316" t="s">
        <v>1496</v>
      </c>
      <c r="AX182" s="316" t="s">
        <v>1464</v>
      </c>
      <c r="AY182" s="319" t="s">
        <v>1466</v>
      </c>
    </row>
    <row r="183" spans="2:65" s="273" customFormat="1" ht="22.9" customHeight="1" x14ac:dyDescent="0.25">
      <c r="B183" s="274"/>
      <c r="D183" s="275" t="s">
        <v>1461</v>
      </c>
      <c r="E183" s="303" t="s">
        <v>1468</v>
      </c>
      <c r="F183" s="303" t="s">
        <v>1514</v>
      </c>
      <c r="J183" s="304">
        <f>BK183</f>
        <v>11072</v>
      </c>
      <c r="L183" s="274"/>
      <c r="M183" s="278"/>
      <c r="P183" s="279">
        <f>SUM(P184:P191)</f>
        <v>9.8069999999999986</v>
      </c>
      <c r="R183" s="279">
        <f>SUM(R184:R191)</f>
        <v>3.4945000000000004E-2</v>
      </c>
      <c r="T183" s="280">
        <f>SUM(T184:T191)</f>
        <v>0</v>
      </c>
      <c r="AR183" s="275" t="s">
        <v>1464</v>
      </c>
      <c r="AT183" s="281" t="s">
        <v>1461</v>
      </c>
      <c r="AU183" s="281" t="s">
        <v>1464</v>
      </c>
      <c r="AY183" s="275" t="s">
        <v>1466</v>
      </c>
      <c r="BK183" s="282">
        <f>SUM(BK184:BK191)</f>
        <v>11072</v>
      </c>
    </row>
    <row r="184" spans="2:65" s="216" customFormat="1" ht="24" customHeight="1" x14ac:dyDescent="0.25">
      <c r="B184" s="283"/>
      <c r="C184" s="305" t="s">
        <v>1574</v>
      </c>
      <c r="D184" s="305" t="s">
        <v>1492</v>
      </c>
      <c r="E184" s="306" t="s">
        <v>1516</v>
      </c>
      <c r="F184" s="307" t="s">
        <v>1803</v>
      </c>
      <c r="G184" s="308" t="s">
        <v>5</v>
      </c>
      <c r="H184" s="309">
        <v>17.5</v>
      </c>
      <c r="I184" s="310">
        <v>98</v>
      </c>
      <c r="J184" s="310">
        <f>ROUND(I184*H184,0)</f>
        <v>1715</v>
      </c>
      <c r="K184" s="311"/>
      <c r="L184" s="217"/>
      <c r="M184" s="312" t="s">
        <v>1415</v>
      </c>
      <c r="N184" s="313" t="s">
        <v>1432</v>
      </c>
      <c r="O184" s="314">
        <v>0.19</v>
      </c>
      <c r="P184" s="314">
        <f>O184*H184</f>
        <v>3.3250000000000002</v>
      </c>
      <c r="Q184" s="314">
        <v>1.0000000000000001E-5</v>
      </c>
      <c r="R184" s="314">
        <f>Q184*H184</f>
        <v>1.7500000000000003E-4</v>
      </c>
      <c r="S184" s="314">
        <v>0</v>
      </c>
      <c r="T184" s="315">
        <f>S184*H184</f>
        <v>0</v>
      </c>
      <c r="AR184" s="296" t="s">
        <v>1469</v>
      </c>
      <c r="AT184" s="296" t="s">
        <v>1492</v>
      </c>
      <c r="AU184" s="296" t="s">
        <v>1407</v>
      </c>
      <c r="AY184" s="207" t="s">
        <v>1466</v>
      </c>
      <c r="BE184" s="297">
        <f>IF(N184="základní",J184,0)</f>
        <v>1715</v>
      </c>
      <c r="BF184" s="297">
        <f>IF(N184="snížená",J184,0)</f>
        <v>0</v>
      </c>
      <c r="BG184" s="297">
        <f>IF(N184="zákl. přenesená",J184,0)</f>
        <v>0</v>
      </c>
      <c r="BH184" s="297">
        <f>IF(N184="sníž. přenesená",J184,0)</f>
        <v>0</v>
      </c>
      <c r="BI184" s="297">
        <f>IF(N184="nulová",J184,0)</f>
        <v>0</v>
      </c>
      <c r="BJ184" s="207" t="s">
        <v>1464</v>
      </c>
      <c r="BK184" s="297">
        <f>ROUND(I184*H184,0)</f>
        <v>1715</v>
      </c>
      <c r="BL184" s="207" t="s">
        <v>1469</v>
      </c>
      <c r="BM184" s="296" t="s">
        <v>1804</v>
      </c>
    </row>
    <row r="185" spans="2:65" s="316" customFormat="1" x14ac:dyDescent="0.25">
      <c r="B185" s="317"/>
      <c r="D185" s="318" t="s">
        <v>1494</v>
      </c>
      <c r="E185" s="319" t="s">
        <v>1415</v>
      </c>
      <c r="F185" s="320" t="s">
        <v>1805</v>
      </c>
      <c r="H185" s="321">
        <v>17.5</v>
      </c>
      <c r="L185" s="317"/>
      <c r="M185" s="322"/>
      <c r="T185" s="323"/>
      <c r="AT185" s="319" t="s">
        <v>1494</v>
      </c>
      <c r="AU185" s="319" t="s">
        <v>1407</v>
      </c>
      <c r="AV185" s="316" t="s">
        <v>1407</v>
      </c>
      <c r="AW185" s="316" t="s">
        <v>1496</v>
      </c>
      <c r="AX185" s="316" t="s">
        <v>1464</v>
      </c>
      <c r="AY185" s="319" t="s">
        <v>1466</v>
      </c>
    </row>
    <row r="186" spans="2:65" s="216" customFormat="1" ht="24" customHeight="1" x14ac:dyDescent="0.25">
      <c r="B186" s="283"/>
      <c r="C186" s="284" t="s">
        <v>1576</v>
      </c>
      <c r="D186" s="284" t="s">
        <v>1</v>
      </c>
      <c r="E186" s="285" t="s">
        <v>1521</v>
      </c>
      <c r="F186" s="286" t="s">
        <v>1522</v>
      </c>
      <c r="G186" s="287" t="s">
        <v>21</v>
      </c>
      <c r="H186" s="288">
        <v>4.5</v>
      </c>
      <c r="I186" s="289">
        <v>93</v>
      </c>
      <c r="J186" s="289">
        <f t="shared" ref="J186:J191" si="0">ROUND(I186*H186,0)</f>
        <v>419</v>
      </c>
      <c r="K186" s="290"/>
      <c r="L186" s="291"/>
      <c r="M186" s="331" t="s">
        <v>1415</v>
      </c>
      <c r="N186" s="332" t="s">
        <v>1432</v>
      </c>
      <c r="O186" s="314">
        <v>0</v>
      </c>
      <c r="P186" s="314">
        <f t="shared" ref="P186:P191" si="1">O186*H186</f>
        <v>0</v>
      </c>
      <c r="Q186" s="314">
        <v>1.6000000000000001E-3</v>
      </c>
      <c r="R186" s="314">
        <f t="shared" ref="R186:R191" si="2">Q186*H186</f>
        <v>7.2000000000000007E-3</v>
      </c>
      <c r="S186" s="314">
        <v>0</v>
      </c>
      <c r="T186" s="315">
        <f t="shared" ref="T186:T191" si="3">S186*H186</f>
        <v>0</v>
      </c>
      <c r="AR186" s="296" t="s">
        <v>1468</v>
      </c>
      <c r="AT186" s="296" t="s">
        <v>1</v>
      </c>
      <c r="AU186" s="296" t="s">
        <v>1407</v>
      </c>
      <c r="AY186" s="207" t="s">
        <v>1466</v>
      </c>
      <c r="BE186" s="297">
        <f t="shared" ref="BE186:BE191" si="4">IF(N186="základní",J186,0)</f>
        <v>419</v>
      </c>
      <c r="BF186" s="297">
        <f t="shared" ref="BF186:BF191" si="5">IF(N186="snížená",J186,0)</f>
        <v>0</v>
      </c>
      <c r="BG186" s="297">
        <f t="shared" ref="BG186:BG191" si="6">IF(N186="zákl. přenesená",J186,0)</f>
        <v>0</v>
      </c>
      <c r="BH186" s="297">
        <f t="shared" ref="BH186:BH191" si="7">IF(N186="sníž. přenesená",J186,0)</f>
        <v>0</v>
      </c>
      <c r="BI186" s="297">
        <f t="shared" ref="BI186:BI191" si="8">IF(N186="nulová",J186,0)</f>
        <v>0</v>
      </c>
      <c r="BJ186" s="207" t="s">
        <v>1464</v>
      </c>
      <c r="BK186" s="297">
        <f t="shared" ref="BK186:BK191" si="9">ROUND(I186*H186,0)</f>
        <v>419</v>
      </c>
      <c r="BL186" s="207" t="s">
        <v>1469</v>
      </c>
      <c r="BM186" s="296" t="s">
        <v>1806</v>
      </c>
    </row>
    <row r="187" spans="2:65" s="216" customFormat="1" ht="16.5" customHeight="1" x14ac:dyDescent="0.25">
      <c r="B187" s="283"/>
      <c r="C187" s="284" t="s">
        <v>1578</v>
      </c>
      <c r="D187" s="284" t="s">
        <v>1</v>
      </c>
      <c r="E187" s="285" t="s">
        <v>1807</v>
      </c>
      <c r="F187" s="286" t="s">
        <v>1808</v>
      </c>
      <c r="G187" s="287" t="s">
        <v>21</v>
      </c>
      <c r="H187" s="288">
        <v>13</v>
      </c>
      <c r="I187" s="289">
        <v>110</v>
      </c>
      <c r="J187" s="289">
        <f t="shared" si="0"/>
        <v>1430</v>
      </c>
      <c r="K187" s="290"/>
      <c r="L187" s="291"/>
      <c r="M187" s="331" t="s">
        <v>1415</v>
      </c>
      <c r="N187" s="332" t="s">
        <v>1432</v>
      </c>
      <c r="O187" s="314">
        <v>0</v>
      </c>
      <c r="P187" s="314">
        <f t="shared" si="1"/>
        <v>0</v>
      </c>
      <c r="Q187" s="314">
        <v>1.89E-3</v>
      </c>
      <c r="R187" s="314">
        <f t="shared" si="2"/>
        <v>2.4569999999999998E-2</v>
      </c>
      <c r="S187" s="314">
        <v>0</v>
      </c>
      <c r="T187" s="315">
        <f t="shared" si="3"/>
        <v>0</v>
      </c>
      <c r="AR187" s="296" t="s">
        <v>1468</v>
      </c>
      <c r="AT187" s="296" t="s">
        <v>1</v>
      </c>
      <c r="AU187" s="296" t="s">
        <v>1407</v>
      </c>
      <c r="AY187" s="207" t="s">
        <v>1466</v>
      </c>
      <c r="BE187" s="297">
        <f t="shared" si="4"/>
        <v>1430</v>
      </c>
      <c r="BF187" s="297">
        <f t="shared" si="5"/>
        <v>0</v>
      </c>
      <c r="BG187" s="297">
        <f t="shared" si="6"/>
        <v>0</v>
      </c>
      <c r="BH187" s="297">
        <f t="shared" si="7"/>
        <v>0</v>
      </c>
      <c r="BI187" s="297">
        <f t="shared" si="8"/>
        <v>0</v>
      </c>
      <c r="BJ187" s="207" t="s">
        <v>1464</v>
      </c>
      <c r="BK187" s="297">
        <f t="shared" si="9"/>
        <v>1430</v>
      </c>
      <c r="BL187" s="207" t="s">
        <v>1469</v>
      </c>
      <c r="BM187" s="296" t="s">
        <v>1809</v>
      </c>
    </row>
    <row r="188" spans="2:65" s="216" customFormat="1" ht="16.5" customHeight="1" x14ac:dyDescent="0.25">
      <c r="B188" s="283"/>
      <c r="C188" s="305" t="s">
        <v>1581</v>
      </c>
      <c r="D188" s="305" t="s">
        <v>1492</v>
      </c>
      <c r="E188" s="306" t="s">
        <v>1525</v>
      </c>
      <c r="F188" s="307" t="s">
        <v>1810</v>
      </c>
      <c r="G188" s="308" t="s">
        <v>21</v>
      </c>
      <c r="H188" s="309">
        <v>9</v>
      </c>
      <c r="I188" s="310">
        <v>148</v>
      </c>
      <c r="J188" s="310">
        <f t="shared" si="0"/>
        <v>1332</v>
      </c>
      <c r="K188" s="311"/>
      <c r="L188" s="217"/>
      <c r="M188" s="312" t="s">
        <v>1415</v>
      </c>
      <c r="N188" s="313" t="s">
        <v>1432</v>
      </c>
      <c r="O188" s="314">
        <v>0.57199999999999995</v>
      </c>
      <c r="P188" s="314">
        <f t="shared" si="1"/>
        <v>5.1479999999999997</v>
      </c>
      <c r="Q188" s="314">
        <v>0</v>
      </c>
      <c r="R188" s="314">
        <f t="shared" si="2"/>
        <v>0</v>
      </c>
      <c r="S188" s="314">
        <v>0</v>
      </c>
      <c r="T188" s="315">
        <f t="shared" si="3"/>
        <v>0</v>
      </c>
      <c r="AR188" s="296" t="s">
        <v>1469</v>
      </c>
      <c r="AT188" s="296" t="s">
        <v>1492</v>
      </c>
      <c r="AU188" s="296" t="s">
        <v>1407</v>
      </c>
      <c r="AY188" s="207" t="s">
        <v>1466</v>
      </c>
      <c r="BE188" s="297">
        <f t="shared" si="4"/>
        <v>1332</v>
      </c>
      <c r="BF188" s="297">
        <f t="shared" si="5"/>
        <v>0</v>
      </c>
      <c r="BG188" s="297">
        <f t="shared" si="6"/>
        <v>0</v>
      </c>
      <c r="BH188" s="297">
        <f t="shared" si="7"/>
        <v>0</v>
      </c>
      <c r="BI188" s="297">
        <f t="shared" si="8"/>
        <v>0</v>
      </c>
      <c r="BJ188" s="207" t="s">
        <v>1464</v>
      </c>
      <c r="BK188" s="297">
        <f t="shared" si="9"/>
        <v>1332</v>
      </c>
      <c r="BL188" s="207" t="s">
        <v>1469</v>
      </c>
      <c r="BM188" s="296" t="s">
        <v>1811</v>
      </c>
    </row>
    <row r="189" spans="2:65" s="216" customFormat="1" ht="16.5" customHeight="1" x14ac:dyDescent="0.25">
      <c r="B189" s="283"/>
      <c r="C189" s="284" t="s">
        <v>1585</v>
      </c>
      <c r="D189" s="284" t="s">
        <v>1</v>
      </c>
      <c r="E189" s="285" t="s">
        <v>1812</v>
      </c>
      <c r="F189" s="286" t="s">
        <v>1813</v>
      </c>
      <c r="G189" s="287" t="s">
        <v>20</v>
      </c>
      <c r="H189" s="288">
        <v>1</v>
      </c>
      <c r="I189" s="289">
        <v>720</v>
      </c>
      <c r="J189" s="289">
        <f t="shared" si="0"/>
        <v>720</v>
      </c>
      <c r="K189" s="290"/>
      <c r="L189" s="291"/>
      <c r="M189" s="331" t="s">
        <v>1415</v>
      </c>
      <c r="N189" s="332" t="s">
        <v>1432</v>
      </c>
      <c r="O189" s="314">
        <v>0</v>
      </c>
      <c r="P189" s="314">
        <f t="shared" si="1"/>
        <v>0</v>
      </c>
      <c r="Q189" s="314">
        <v>0</v>
      </c>
      <c r="R189" s="314">
        <f t="shared" si="2"/>
        <v>0</v>
      </c>
      <c r="S189" s="314">
        <v>0</v>
      </c>
      <c r="T189" s="315">
        <f t="shared" si="3"/>
        <v>0</v>
      </c>
      <c r="AR189" s="296" t="s">
        <v>1468</v>
      </c>
      <c r="AT189" s="296" t="s">
        <v>1</v>
      </c>
      <c r="AU189" s="296" t="s">
        <v>1407</v>
      </c>
      <c r="AY189" s="207" t="s">
        <v>1466</v>
      </c>
      <c r="BE189" s="297">
        <f t="shared" si="4"/>
        <v>720</v>
      </c>
      <c r="BF189" s="297">
        <f t="shared" si="5"/>
        <v>0</v>
      </c>
      <c r="BG189" s="297">
        <f t="shared" si="6"/>
        <v>0</v>
      </c>
      <c r="BH189" s="297">
        <f t="shared" si="7"/>
        <v>0</v>
      </c>
      <c r="BI189" s="297">
        <f t="shared" si="8"/>
        <v>0</v>
      </c>
      <c r="BJ189" s="207" t="s">
        <v>1464</v>
      </c>
      <c r="BK189" s="297">
        <f t="shared" si="9"/>
        <v>720</v>
      </c>
      <c r="BL189" s="207" t="s">
        <v>1469</v>
      </c>
      <c r="BM189" s="296" t="s">
        <v>1814</v>
      </c>
    </row>
    <row r="190" spans="2:65" s="216" customFormat="1" ht="24" customHeight="1" x14ac:dyDescent="0.25">
      <c r="B190" s="283"/>
      <c r="C190" s="305" t="s">
        <v>8</v>
      </c>
      <c r="D190" s="305" t="s">
        <v>1492</v>
      </c>
      <c r="E190" s="306" t="s">
        <v>1815</v>
      </c>
      <c r="F190" s="307" t="s">
        <v>1816</v>
      </c>
      <c r="G190" s="308" t="s">
        <v>21</v>
      </c>
      <c r="H190" s="309">
        <v>2</v>
      </c>
      <c r="I190" s="310">
        <v>1128</v>
      </c>
      <c r="J190" s="310">
        <f t="shared" si="0"/>
        <v>2256</v>
      </c>
      <c r="K190" s="311"/>
      <c r="L190" s="217"/>
      <c r="M190" s="312" t="s">
        <v>1415</v>
      </c>
      <c r="N190" s="313" t="s">
        <v>1432</v>
      </c>
      <c r="O190" s="314">
        <v>0.66700000000000004</v>
      </c>
      <c r="P190" s="314">
        <f t="shared" si="1"/>
        <v>1.3340000000000001</v>
      </c>
      <c r="Q190" s="314">
        <v>1.5E-3</v>
      </c>
      <c r="R190" s="314">
        <f t="shared" si="2"/>
        <v>3.0000000000000001E-3</v>
      </c>
      <c r="S190" s="314">
        <v>0</v>
      </c>
      <c r="T190" s="315">
        <f t="shared" si="3"/>
        <v>0</v>
      </c>
      <c r="AR190" s="296" t="s">
        <v>1545</v>
      </c>
      <c r="AT190" s="296" t="s">
        <v>1492</v>
      </c>
      <c r="AU190" s="296" t="s">
        <v>1407</v>
      </c>
      <c r="AY190" s="207" t="s">
        <v>1466</v>
      </c>
      <c r="BE190" s="297">
        <f t="shared" si="4"/>
        <v>2256</v>
      </c>
      <c r="BF190" s="297">
        <f t="shared" si="5"/>
        <v>0</v>
      </c>
      <c r="BG190" s="297">
        <f t="shared" si="6"/>
        <v>0</v>
      </c>
      <c r="BH190" s="297">
        <f t="shared" si="7"/>
        <v>0</v>
      </c>
      <c r="BI190" s="297">
        <f t="shared" si="8"/>
        <v>0</v>
      </c>
      <c r="BJ190" s="207" t="s">
        <v>1464</v>
      </c>
      <c r="BK190" s="297">
        <f t="shared" si="9"/>
        <v>2256</v>
      </c>
      <c r="BL190" s="207" t="s">
        <v>1545</v>
      </c>
      <c r="BM190" s="296" t="s">
        <v>1817</v>
      </c>
    </row>
    <row r="191" spans="2:65" s="216" customFormat="1" ht="16.5" customHeight="1" x14ac:dyDescent="0.25">
      <c r="B191" s="283"/>
      <c r="C191" s="305" t="s">
        <v>1591</v>
      </c>
      <c r="D191" s="305" t="s">
        <v>1492</v>
      </c>
      <c r="E191" s="306" t="s">
        <v>186</v>
      </c>
      <c r="F191" s="307" t="s">
        <v>524</v>
      </c>
      <c r="G191" s="308" t="s">
        <v>26</v>
      </c>
      <c r="H191" s="309">
        <v>1</v>
      </c>
      <c r="I191" s="310">
        <v>3200</v>
      </c>
      <c r="J191" s="310">
        <f t="shared" si="0"/>
        <v>3200</v>
      </c>
      <c r="K191" s="311"/>
      <c r="L191" s="217"/>
      <c r="M191" s="312" t="s">
        <v>1415</v>
      </c>
      <c r="N191" s="313" t="s">
        <v>1432</v>
      </c>
      <c r="O191" s="314">
        <v>0</v>
      </c>
      <c r="P191" s="314">
        <f t="shared" si="1"/>
        <v>0</v>
      </c>
      <c r="Q191" s="314">
        <v>0</v>
      </c>
      <c r="R191" s="314">
        <f t="shared" si="2"/>
        <v>0</v>
      </c>
      <c r="S191" s="314">
        <v>0</v>
      </c>
      <c r="T191" s="315">
        <f t="shared" si="3"/>
        <v>0</v>
      </c>
      <c r="AR191" s="296" t="s">
        <v>1469</v>
      </c>
      <c r="AT191" s="296" t="s">
        <v>1492</v>
      </c>
      <c r="AU191" s="296" t="s">
        <v>1407</v>
      </c>
      <c r="AY191" s="207" t="s">
        <v>1466</v>
      </c>
      <c r="BE191" s="297">
        <f t="shared" si="4"/>
        <v>3200</v>
      </c>
      <c r="BF191" s="297">
        <f t="shared" si="5"/>
        <v>0</v>
      </c>
      <c r="BG191" s="297">
        <f t="shared" si="6"/>
        <v>0</v>
      </c>
      <c r="BH191" s="297">
        <f t="shared" si="7"/>
        <v>0</v>
      </c>
      <c r="BI191" s="297">
        <f t="shared" si="8"/>
        <v>0</v>
      </c>
      <c r="BJ191" s="207" t="s">
        <v>1464</v>
      </c>
      <c r="BK191" s="297">
        <f t="shared" si="9"/>
        <v>3200</v>
      </c>
      <c r="BL191" s="207" t="s">
        <v>1469</v>
      </c>
      <c r="BM191" s="296" t="s">
        <v>1818</v>
      </c>
    </row>
    <row r="192" spans="2:65" s="273" customFormat="1" ht="25.9" customHeight="1" x14ac:dyDescent="0.35">
      <c r="B192" s="274"/>
      <c r="D192" s="275" t="s">
        <v>1461</v>
      </c>
      <c r="E192" s="276" t="s">
        <v>1763</v>
      </c>
      <c r="F192" s="276" t="s">
        <v>1721</v>
      </c>
      <c r="J192" s="277">
        <f>BK192</f>
        <v>12530</v>
      </c>
      <c r="L192" s="274"/>
      <c r="M192" s="278"/>
      <c r="P192" s="279">
        <f>SUM(P193:P196)</f>
        <v>0</v>
      </c>
      <c r="R192" s="279">
        <f>SUM(R193:R196)</f>
        <v>5.3675999999999995</v>
      </c>
      <c r="T192" s="280">
        <f>SUM(T193:T196)</f>
        <v>0</v>
      </c>
      <c r="AR192" s="275" t="s">
        <v>1464</v>
      </c>
      <c r="AT192" s="281" t="s">
        <v>1461</v>
      </c>
      <c r="AU192" s="281" t="s">
        <v>1465</v>
      </c>
      <c r="AY192" s="275" t="s">
        <v>1466</v>
      </c>
      <c r="BK192" s="282">
        <f>SUM(BK193:BK196)</f>
        <v>12530</v>
      </c>
    </row>
    <row r="193" spans="2:65" s="216" customFormat="1" ht="16.5" customHeight="1" x14ac:dyDescent="0.25">
      <c r="B193" s="283"/>
      <c r="C193" s="284" t="s">
        <v>1595</v>
      </c>
      <c r="D193" s="284" t="s">
        <v>1</v>
      </c>
      <c r="E193" s="285" t="s">
        <v>1621</v>
      </c>
      <c r="F193" s="286" t="s">
        <v>1622</v>
      </c>
      <c r="G193" s="287" t="s">
        <v>21</v>
      </c>
      <c r="H193" s="288">
        <v>58.8</v>
      </c>
      <c r="I193" s="289">
        <v>98</v>
      </c>
      <c r="J193" s="289">
        <f>ROUND(I193*H193,0)</f>
        <v>5762</v>
      </c>
      <c r="K193" s="290"/>
      <c r="L193" s="291"/>
      <c r="M193" s="331" t="s">
        <v>1415</v>
      </c>
      <c r="N193" s="332" t="s">
        <v>1432</v>
      </c>
      <c r="O193" s="314">
        <v>0</v>
      </c>
      <c r="P193" s="314">
        <f>O193*H193</f>
        <v>0</v>
      </c>
      <c r="Q193" s="314">
        <v>6.3E-2</v>
      </c>
      <c r="R193" s="314">
        <f>Q193*H193</f>
        <v>3.7043999999999997</v>
      </c>
      <c r="S193" s="314">
        <v>0</v>
      </c>
      <c r="T193" s="315">
        <f>S193*H193</f>
        <v>0</v>
      </c>
      <c r="AR193" s="296" t="s">
        <v>1468</v>
      </c>
      <c r="AT193" s="296" t="s">
        <v>1</v>
      </c>
      <c r="AU193" s="296" t="s">
        <v>1464</v>
      </c>
      <c r="AY193" s="207" t="s">
        <v>1466</v>
      </c>
      <c r="BE193" s="297">
        <f>IF(N193="základní",J193,0)</f>
        <v>5762</v>
      </c>
      <c r="BF193" s="297">
        <f>IF(N193="snížená",J193,0)</f>
        <v>0</v>
      </c>
      <c r="BG193" s="297">
        <f>IF(N193="zákl. přenesená",J193,0)</f>
        <v>0</v>
      </c>
      <c r="BH193" s="297">
        <f>IF(N193="sníž. přenesená",J193,0)</f>
        <v>0</v>
      </c>
      <c r="BI193" s="297">
        <f>IF(N193="nulová",J193,0)</f>
        <v>0</v>
      </c>
      <c r="BJ193" s="207" t="s">
        <v>1464</v>
      </c>
      <c r="BK193" s="297">
        <f>ROUND(I193*H193,0)</f>
        <v>5762</v>
      </c>
      <c r="BL193" s="207" t="s">
        <v>1469</v>
      </c>
      <c r="BM193" s="296" t="s">
        <v>1723</v>
      </c>
    </row>
    <row r="194" spans="2:65" s="316" customFormat="1" x14ac:dyDescent="0.25">
      <c r="B194" s="317"/>
      <c r="D194" s="318" t="s">
        <v>1494</v>
      </c>
      <c r="E194" s="319" t="s">
        <v>1415</v>
      </c>
      <c r="F194" s="320" t="s">
        <v>1819</v>
      </c>
      <c r="H194" s="321">
        <v>58.8</v>
      </c>
      <c r="L194" s="317"/>
      <c r="M194" s="322"/>
      <c r="T194" s="323"/>
      <c r="AT194" s="319" t="s">
        <v>1494</v>
      </c>
      <c r="AU194" s="319" t="s">
        <v>1464</v>
      </c>
      <c r="AV194" s="316" t="s">
        <v>1407</v>
      </c>
      <c r="AW194" s="316" t="s">
        <v>1496</v>
      </c>
      <c r="AX194" s="316" t="s">
        <v>1464</v>
      </c>
      <c r="AY194" s="319" t="s">
        <v>1466</v>
      </c>
    </row>
    <row r="195" spans="2:65" s="216" customFormat="1" ht="24" customHeight="1" x14ac:dyDescent="0.25">
      <c r="B195" s="283"/>
      <c r="C195" s="284" t="s">
        <v>1600</v>
      </c>
      <c r="D195" s="284" t="s">
        <v>1</v>
      </c>
      <c r="E195" s="285" t="s">
        <v>1626</v>
      </c>
      <c r="F195" s="286" t="s">
        <v>1627</v>
      </c>
      <c r="G195" s="287" t="s">
        <v>21</v>
      </c>
      <c r="H195" s="288">
        <v>23.1</v>
      </c>
      <c r="I195" s="289">
        <v>293</v>
      </c>
      <c r="J195" s="289">
        <f>ROUND(I195*H195,0)</f>
        <v>6768</v>
      </c>
      <c r="K195" s="290"/>
      <c r="L195" s="291"/>
      <c r="M195" s="331" t="s">
        <v>1415</v>
      </c>
      <c r="N195" s="332" t="s">
        <v>1432</v>
      </c>
      <c r="O195" s="314">
        <v>0</v>
      </c>
      <c r="P195" s="314">
        <f>O195*H195</f>
        <v>0</v>
      </c>
      <c r="Q195" s="314">
        <v>7.1999999999999995E-2</v>
      </c>
      <c r="R195" s="314">
        <f>Q195*H195</f>
        <v>1.6632</v>
      </c>
      <c r="S195" s="314">
        <v>0</v>
      </c>
      <c r="T195" s="315">
        <f>S195*H195</f>
        <v>0</v>
      </c>
      <c r="AR195" s="296" t="s">
        <v>1468</v>
      </c>
      <c r="AT195" s="296" t="s">
        <v>1</v>
      </c>
      <c r="AU195" s="296" t="s">
        <v>1464</v>
      </c>
      <c r="AY195" s="207" t="s">
        <v>1466</v>
      </c>
      <c r="BE195" s="297">
        <f>IF(N195="základní",J195,0)</f>
        <v>6768</v>
      </c>
      <c r="BF195" s="297">
        <f>IF(N195="snížená",J195,0)</f>
        <v>0</v>
      </c>
      <c r="BG195" s="297">
        <f>IF(N195="zákl. přenesená",J195,0)</f>
        <v>0</v>
      </c>
      <c r="BH195" s="297">
        <f>IF(N195="sníž. přenesená",J195,0)</f>
        <v>0</v>
      </c>
      <c r="BI195" s="297">
        <f>IF(N195="nulová",J195,0)</f>
        <v>0</v>
      </c>
      <c r="BJ195" s="207" t="s">
        <v>1464</v>
      </c>
      <c r="BK195" s="297">
        <f>ROUND(I195*H195,0)</f>
        <v>6768</v>
      </c>
      <c r="BL195" s="207" t="s">
        <v>1469</v>
      </c>
      <c r="BM195" s="296" t="s">
        <v>1726</v>
      </c>
    </row>
    <row r="196" spans="2:65" s="316" customFormat="1" x14ac:dyDescent="0.25">
      <c r="B196" s="317"/>
      <c r="D196" s="318" t="s">
        <v>1494</v>
      </c>
      <c r="E196" s="319" t="s">
        <v>1415</v>
      </c>
      <c r="F196" s="320" t="s">
        <v>1820</v>
      </c>
      <c r="H196" s="321">
        <v>23.1</v>
      </c>
      <c r="L196" s="317"/>
      <c r="M196" s="322"/>
      <c r="T196" s="323"/>
      <c r="AT196" s="319" t="s">
        <v>1494</v>
      </c>
      <c r="AU196" s="319" t="s">
        <v>1464</v>
      </c>
      <c r="AV196" s="316" t="s">
        <v>1407</v>
      </c>
      <c r="AW196" s="316" t="s">
        <v>1496</v>
      </c>
      <c r="AX196" s="316" t="s">
        <v>1464</v>
      </c>
      <c r="AY196" s="319" t="s">
        <v>1466</v>
      </c>
    </row>
    <row r="197" spans="2:65" s="273" customFormat="1" ht="25.9" customHeight="1" x14ac:dyDescent="0.35">
      <c r="B197" s="274"/>
      <c r="D197" s="275" t="s">
        <v>1461</v>
      </c>
      <c r="E197" s="276" t="s">
        <v>1821</v>
      </c>
      <c r="F197" s="276" t="s">
        <v>1822</v>
      </c>
      <c r="J197" s="277">
        <f>BK197</f>
        <v>2757</v>
      </c>
      <c r="L197" s="274"/>
      <c r="M197" s="278"/>
      <c r="P197" s="279">
        <f>P198+P206</f>
        <v>4.2430000000000003</v>
      </c>
      <c r="R197" s="279">
        <f>R198+R206</f>
        <v>8.5000000000000006E-4</v>
      </c>
      <c r="T197" s="280">
        <f>T198+T206</f>
        <v>0</v>
      </c>
      <c r="AR197" s="275" t="s">
        <v>1464</v>
      </c>
      <c r="AT197" s="281" t="s">
        <v>1461</v>
      </c>
      <c r="AU197" s="281" t="s">
        <v>1465</v>
      </c>
      <c r="AY197" s="275" t="s">
        <v>1466</v>
      </c>
      <c r="BK197" s="282">
        <f>BK198+BK206</f>
        <v>2757</v>
      </c>
    </row>
    <row r="198" spans="2:65" s="273" customFormat="1" ht="22.9" customHeight="1" x14ac:dyDescent="0.25">
      <c r="B198" s="274"/>
      <c r="D198" s="275" t="s">
        <v>1461</v>
      </c>
      <c r="E198" s="303" t="s">
        <v>1464</v>
      </c>
      <c r="F198" s="303" t="s">
        <v>1491</v>
      </c>
      <c r="J198" s="304">
        <f>BK198</f>
        <v>1435</v>
      </c>
      <c r="L198" s="274"/>
      <c r="M198" s="278"/>
      <c r="P198" s="279">
        <f>SUM(P199:P205)</f>
        <v>2.948</v>
      </c>
      <c r="R198" s="279">
        <f>SUM(R199:R205)</f>
        <v>0</v>
      </c>
      <c r="T198" s="280">
        <f>SUM(T199:T205)</f>
        <v>0</v>
      </c>
      <c r="AR198" s="275" t="s">
        <v>1464</v>
      </c>
      <c r="AT198" s="281" t="s">
        <v>1461</v>
      </c>
      <c r="AU198" s="281" t="s">
        <v>1464</v>
      </c>
      <c r="AY198" s="275" t="s">
        <v>1466</v>
      </c>
      <c r="BK198" s="282">
        <f>SUM(BK199:BK205)</f>
        <v>1435</v>
      </c>
    </row>
    <row r="199" spans="2:65" s="216" customFormat="1" ht="16.5" customHeight="1" x14ac:dyDescent="0.25">
      <c r="B199" s="283"/>
      <c r="C199" s="305" t="s">
        <v>1602</v>
      </c>
      <c r="D199" s="305" t="s">
        <v>1492</v>
      </c>
      <c r="E199" s="306" t="s">
        <v>1823</v>
      </c>
      <c r="F199" s="307" t="s">
        <v>1824</v>
      </c>
      <c r="G199" s="308" t="s">
        <v>14</v>
      </c>
      <c r="H199" s="309">
        <v>1</v>
      </c>
      <c r="I199" s="310">
        <v>729</v>
      </c>
      <c r="J199" s="310">
        <f>ROUND(I199*H199,0)</f>
        <v>729</v>
      </c>
      <c r="K199" s="311"/>
      <c r="L199" s="217"/>
      <c r="M199" s="312" t="s">
        <v>1415</v>
      </c>
      <c r="N199" s="313" t="s">
        <v>1432</v>
      </c>
      <c r="O199" s="314">
        <v>2.948</v>
      </c>
      <c r="P199" s="314">
        <f>O199*H199</f>
        <v>2.948</v>
      </c>
      <c r="Q199" s="314">
        <v>0</v>
      </c>
      <c r="R199" s="314">
        <f>Q199*H199</f>
        <v>0</v>
      </c>
      <c r="S199" s="314">
        <v>0</v>
      </c>
      <c r="T199" s="315">
        <f>S199*H199</f>
        <v>0</v>
      </c>
      <c r="AR199" s="296" t="s">
        <v>1469</v>
      </c>
      <c r="AT199" s="296" t="s">
        <v>1492</v>
      </c>
      <c r="AU199" s="296" t="s">
        <v>1407</v>
      </c>
      <c r="AY199" s="207" t="s">
        <v>1466</v>
      </c>
      <c r="BE199" s="297">
        <f>IF(N199="základní",J199,0)</f>
        <v>729</v>
      </c>
      <c r="BF199" s="297">
        <f>IF(N199="snížená",J199,0)</f>
        <v>0</v>
      </c>
      <c r="BG199" s="297">
        <f>IF(N199="zákl. přenesená",J199,0)</f>
        <v>0</v>
      </c>
      <c r="BH199" s="297">
        <f>IF(N199="sníž. přenesená",J199,0)</f>
        <v>0</v>
      </c>
      <c r="BI199" s="297">
        <f>IF(N199="nulová",J199,0)</f>
        <v>0</v>
      </c>
      <c r="BJ199" s="207" t="s">
        <v>1464</v>
      </c>
      <c r="BK199" s="297">
        <f>ROUND(I199*H199,0)</f>
        <v>729</v>
      </c>
      <c r="BL199" s="207" t="s">
        <v>1469</v>
      </c>
      <c r="BM199" s="296" t="s">
        <v>1825</v>
      </c>
    </row>
    <row r="200" spans="2:65" s="216" customFormat="1" ht="16.5" customHeight="1" x14ac:dyDescent="0.25">
      <c r="B200" s="283"/>
      <c r="C200" s="305" t="s">
        <v>1605</v>
      </c>
      <c r="D200" s="305" t="s">
        <v>1492</v>
      </c>
      <c r="E200" s="306" t="s">
        <v>260</v>
      </c>
      <c r="F200" s="307" t="s">
        <v>1224</v>
      </c>
      <c r="G200" s="308" t="s">
        <v>9</v>
      </c>
      <c r="H200" s="309">
        <v>1</v>
      </c>
      <c r="I200" s="310">
        <v>72.400000000000006</v>
      </c>
      <c r="J200" s="310">
        <f>ROUND(I200*H200,0)</f>
        <v>72</v>
      </c>
      <c r="K200" s="311"/>
      <c r="L200" s="217"/>
      <c r="M200" s="312" t="s">
        <v>1415</v>
      </c>
      <c r="N200" s="313" t="s">
        <v>1432</v>
      </c>
      <c r="O200" s="314">
        <v>0</v>
      </c>
      <c r="P200" s="314">
        <f>O200*H200</f>
        <v>0</v>
      </c>
      <c r="Q200" s="314">
        <v>0</v>
      </c>
      <c r="R200" s="314">
        <f>Q200*H200</f>
        <v>0</v>
      </c>
      <c r="S200" s="314">
        <v>0</v>
      </c>
      <c r="T200" s="315">
        <f>S200*H200</f>
        <v>0</v>
      </c>
      <c r="AR200" s="296" t="s">
        <v>1469</v>
      </c>
      <c r="AT200" s="296" t="s">
        <v>1492</v>
      </c>
      <c r="AU200" s="296" t="s">
        <v>1407</v>
      </c>
      <c r="AY200" s="207" t="s">
        <v>1466</v>
      </c>
      <c r="BE200" s="297">
        <f>IF(N200="základní",J200,0)</f>
        <v>72</v>
      </c>
      <c r="BF200" s="297">
        <f>IF(N200="snížená",J200,0)</f>
        <v>0</v>
      </c>
      <c r="BG200" s="297">
        <f>IF(N200="zákl. přenesená",J200,0)</f>
        <v>0</v>
      </c>
      <c r="BH200" s="297">
        <f>IF(N200="sníž. přenesená",J200,0)</f>
        <v>0</v>
      </c>
      <c r="BI200" s="297">
        <f>IF(N200="nulová",J200,0)</f>
        <v>0</v>
      </c>
      <c r="BJ200" s="207" t="s">
        <v>1464</v>
      </c>
      <c r="BK200" s="297">
        <f>ROUND(I200*H200,0)</f>
        <v>72</v>
      </c>
      <c r="BL200" s="207" t="s">
        <v>1469</v>
      </c>
      <c r="BM200" s="296" t="s">
        <v>1826</v>
      </c>
    </row>
    <row r="201" spans="2:65" s="216" customFormat="1" ht="16.5" customHeight="1" x14ac:dyDescent="0.25">
      <c r="B201" s="283"/>
      <c r="C201" s="305" t="s">
        <v>1607</v>
      </c>
      <c r="D201" s="305" t="s">
        <v>1492</v>
      </c>
      <c r="E201" s="306" t="s">
        <v>262</v>
      </c>
      <c r="F201" s="307" t="s">
        <v>1236</v>
      </c>
      <c r="G201" s="308" t="s">
        <v>9</v>
      </c>
      <c r="H201" s="309">
        <v>9</v>
      </c>
      <c r="I201" s="310">
        <v>17.2</v>
      </c>
      <c r="J201" s="310">
        <f>ROUND(I201*H201,0)</f>
        <v>155</v>
      </c>
      <c r="K201" s="311"/>
      <c r="L201" s="217"/>
      <c r="M201" s="312" t="s">
        <v>1415</v>
      </c>
      <c r="N201" s="313" t="s">
        <v>1432</v>
      </c>
      <c r="O201" s="314">
        <v>0</v>
      </c>
      <c r="P201" s="314">
        <f>O201*H201</f>
        <v>0</v>
      </c>
      <c r="Q201" s="314">
        <v>0</v>
      </c>
      <c r="R201" s="314">
        <f>Q201*H201</f>
        <v>0</v>
      </c>
      <c r="S201" s="314">
        <v>0</v>
      </c>
      <c r="T201" s="315">
        <f>S201*H201</f>
        <v>0</v>
      </c>
      <c r="AR201" s="296" t="s">
        <v>1469</v>
      </c>
      <c r="AT201" s="296" t="s">
        <v>1492</v>
      </c>
      <c r="AU201" s="296" t="s">
        <v>1407</v>
      </c>
      <c r="AY201" s="207" t="s">
        <v>1466</v>
      </c>
      <c r="BE201" s="297">
        <f>IF(N201="základní",J201,0)</f>
        <v>155</v>
      </c>
      <c r="BF201" s="297">
        <f>IF(N201="snížená",J201,0)</f>
        <v>0</v>
      </c>
      <c r="BG201" s="297">
        <f>IF(N201="zákl. přenesená",J201,0)</f>
        <v>0</v>
      </c>
      <c r="BH201" s="297">
        <f>IF(N201="sníž. přenesená",J201,0)</f>
        <v>0</v>
      </c>
      <c r="BI201" s="297">
        <f>IF(N201="nulová",J201,0)</f>
        <v>0</v>
      </c>
      <c r="BJ201" s="207" t="s">
        <v>1464</v>
      </c>
      <c r="BK201" s="297">
        <f>ROUND(I201*H201,0)</f>
        <v>155</v>
      </c>
      <c r="BL201" s="207" t="s">
        <v>1469</v>
      </c>
      <c r="BM201" s="296" t="s">
        <v>1827</v>
      </c>
    </row>
    <row r="202" spans="2:65" s="316" customFormat="1" x14ac:dyDescent="0.25">
      <c r="B202" s="317"/>
      <c r="D202" s="318" t="s">
        <v>1494</v>
      </c>
      <c r="E202" s="319" t="s">
        <v>1415</v>
      </c>
      <c r="F202" s="320" t="s">
        <v>1828</v>
      </c>
      <c r="H202" s="321">
        <v>9</v>
      </c>
      <c r="L202" s="317"/>
      <c r="M202" s="322"/>
      <c r="T202" s="323"/>
      <c r="AT202" s="319" t="s">
        <v>1494</v>
      </c>
      <c r="AU202" s="319" t="s">
        <v>1407</v>
      </c>
      <c r="AV202" s="316" t="s">
        <v>1407</v>
      </c>
      <c r="AW202" s="316" t="s">
        <v>1496</v>
      </c>
      <c r="AX202" s="316" t="s">
        <v>1464</v>
      </c>
      <c r="AY202" s="319" t="s">
        <v>1466</v>
      </c>
    </row>
    <row r="203" spans="2:65" s="216" customFormat="1" ht="16.5" customHeight="1" x14ac:dyDescent="0.25">
      <c r="B203" s="283"/>
      <c r="C203" s="305" t="s">
        <v>1610</v>
      </c>
      <c r="D203" s="305" t="s">
        <v>1492</v>
      </c>
      <c r="E203" s="306" t="s">
        <v>264</v>
      </c>
      <c r="F203" s="307" t="s">
        <v>1231</v>
      </c>
      <c r="G203" s="308" t="s">
        <v>9</v>
      </c>
      <c r="H203" s="309">
        <v>1</v>
      </c>
      <c r="I203" s="310">
        <v>54.3</v>
      </c>
      <c r="J203" s="310">
        <f>ROUND(I203*H203,0)</f>
        <v>54</v>
      </c>
      <c r="K203" s="311"/>
      <c r="L203" s="217"/>
      <c r="M203" s="312" t="s">
        <v>1415</v>
      </c>
      <c r="N203" s="313" t="s">
        <v>1432</v>
      </c>
      <c r="O203" s="314">
        <v>0</v>
      </c>
      <c r="P203" s="314">
        <f>O203*H203</f>
        <v>0</v>
      </c>
      <c r="Q203" s="314">
        <v>0</v>
      </c>
      <c r="R203" s="314">
        <f>Q203*H203</f>
        <v>0</v>
      </c>
      <c r="S203" s="314">
        <v>0</v>
      </c>
      <c r="T203" s="315">
        <f>S203*H203</f>
        <v>0</v>
      </c>
      <c r="AR203" s="296" t="s">
        <v>1469</v>
      </c>
      <c r="AT203" s="296" t="s">
        <v>1492</v>
      </c>
      <c r="AU203" s="296" t="s">
        <v>1407</v>
      </c>
      <c r="AY203" s="207" t="s">
        <v>1466</v>
      </c>
      <c r="BE203" s="297">
        <f>IF(N203="základní",J203,0)</f>
        <v>54</v>
      </c>
      <c r="BF203" s="297">
        <f>IF(N203="snížená",J203,0)</f>
        <v>0</v>
      </c>
      <c r="BG203" s="297">
        <f>IF(N203="zákl. přenesená",J203,0)</f>
        <v>0</v>
      </c>
      <c r="BH203" s="297">
        <f>IF(N203="sníž. přenesená",J203,0)</f>
        <v>0</v>
      </c>
      <c r="BI203" s="297">
        <f>IF(N203="nulová",J203,0)</f>
        <v>0</v>
      </c>
      <c r="BJ203" s="207" t="s">
        <v>1464</v>
      </c>
      <c r="BK203" s="297">
        <f>ROUND(I203*H203,0)</f>
        <v>54</v>
      </c>
      <c r="BL203" s="207" t="s">
        <v>1469</v>
      </c>
      <c r="BM203" s="296" t="s">
        <v>1829</v>
      </c>
    </row>
    <row r="204" spans="2:65" s="216" customFormat="1" ht="16.5" customHeight="1" x14ac:dyDescent="0.25">
      <c r="B204" s="283"/>
      <c r="C204" s="305" t="s">
        <v>1614</v>
      </c>
      <c r="D204" s="305" t="s">
        <v>1492</v>
      </c>
      <c r="E204" s="306" t="s">
        <v>145</v>
      </c>
      <c r="F204" s="307" t="s">
        <v>945</v>
      </c>
      <c r="G204" s="308" t="s">
        <v>14</v>
      </c>
      <c r="H204" s="309">
        <v>1</v>
      </c>
      <c r="I204" s="310">
        <v>14.9</v>
      </c>
      <c r="J204" s="310">
        <f>ROUND(I204*H204,0)</f>
        <v>15</v>
      </c>
      <c r="K204" s="311"/>
      <c r="L204" s="217"/>
      <c r="M204" s="312" t="s">
        <v>1415</v>
      </c>
      <c r="N204" s="313" t="s">
        <v>1432</v>
      </c>
      <c r="O204" s="314">
        <v>0</v>
      </c>
      <c r="P204" s="314">
        <f>O204*H204</f>
        <v>0</v>
      </c>
      <c r="Q204" s="314">
        <v>0</v>
      </c>
      <c r="R204" s="314">
        <f>Q204*H204</f>
        <v>0</v>
      </c>
      <c r="S204" s="314">
        <v>0</v>
      </c>
      <c r="T204" s="315">
        <f>S204*H204</f>
        <v>0</v>
      </c>
      <c r="AR204" s="296" t="s">
        <v>1469</v>
      </c>
      <c r="AT204" s="296" t="s">
        <v>1492</v>
      </c>
      <c r="AU204" s="296" t="s">
        <v>1407</v>
      </c>
      <c r="AY204" s="207" t="s">
        <v>1466</v>
      </c>
      <c r="BE204" s="297">
        <f>IF(N204="základní",J204,0)</f>
        <v>15</v>
      </c>
      <c r="BF204" s="297">
        <f>IF(N204="snížená",J204,0)</f>
        <v>0</v>
      </c>
      <c r="BG204" s="297">
        <f>IF(N204="zákl. přenesená",J204,0)</f>
        <v>0</v>
      </c>
      <c r="BH204" s="297">
        <f>IF(N204="sníž. přenesená",J204,0)</f>
        <v>0</v>
      </c>
      <c r="BI204" s="297">
        <f>IF(N204="nulová",J204,0)</f>
        <v>0</v>
      </c>
      <c r="BJ204" s="207" t="s">
        <v>1464</v>
      </c>
      <c r="BK204" s="297">
        <f>ROUND(I204*H204,0)</f>
        <v>15</v>
      </c>
      <c r="BL204" s="207" t="s">
        <v>1469</v>
      </c>
      <c r="BM204" s="296" t="s">
        <v>1830</v>
      </c>
    </row>
    <row r="205" spans="2:65" s="216" customFormat="1" ht="16.5" customHeight="1" x14ac:dyDescent="0.25">
      <c r="B205" s="283"/>
      <c r="C205" s="305" t="s">
        <v>1617</v>
      </c>
      <c r="D205" s="305" t="s">
        <v>1492</v>
      </c>
      <c r="E205" s="306" t="s">
        <v>283</v>
      </c>
      <c r="F205" s="307" t="s">
        <v>542</v>
      </c>
      <c r="G205" s="308" t="s">
        <v>9</v>
      </c>
      <c r="H205" s="309">
        <v>1</v>
      </c>
      <c r="I205" s="310">
        <v>410</v>
      </c>
      <c r="J205" s="310">
        <f>ROUND(I205*H205,0)</f>
        <v>410</v>
      </c>
      <c r="K205" s="311"/>
      <c r="L205" s="217"/>
      <c r="M205" s="312" t="s">
        <v>1415</v>
      </c>
      <c r="N205" s="313" t="s">
        <v>1432</v>
      </c>
      <c r="O205" s="314">
        <v>0</v>
      </c>
      <c r="P205" s="314">
        <f>O205*H205</f>
        <v>0</v>
      </c>
      <c r="Q205" s="314">
        <v>0</v>
      </c>
      <c r="R205" s="314">
        <f>Q205*H205</f>
        <v>0</v>
      </c>
      <c r="S205" s="314">
        <v>0</v>
      </c>
      <c r="T205" s="315">
        <f>S205*H205</f>
        <v>0</v>
      </c>
      <c r="AR205" s="296" t="s">
        <v>1469</v>
      </c>
      <c r="AT205" s="296" t="s">
        <v>1492</v>
      </c>
      <c r="AU205" s="296" t="s">
        <v>1407</v>
      </c>
      <c r="AY205" s="207" t="s">
        <v>1466</v>
      </c>
      <c r="BE205" s="297">
        <f>IF(N205="základní",J205,0)</f>
        <v>410</v>
      </c>
      <c r="BF205" s="297">
        <f>IF(N205="snížená",J205,0)</f>
        <v>0</v>
      </c>
      <c r="BG205" s="297">
        <f>IF(N205="zákl. přenesená",J205,0)</f>
        <v>0</v>
      </c>
      <c r="BH205" s="297">
        <f>IF(N205="sníž. přenesená",J205,0)</f>
        <v>0</v>
      </c>
      <c r="BI205" s="297">
        <f>IF(N205="nulová",J205,0)</f>
        <v>0</v>
      </c>
      <c r="BJ205" s="207" t="s">
        <v>1464</v>
      </c>
      <c r="BK205" s="297">
        <f>ROUND(I205*H205,0)</f>
        <v>410</v>
      </c>
      <c r="BL205" s="207" t="s">
        <v>1469</v>
      </c>
      <c r="BM205" s="296" t="s">
        <v>1831</v>
      </c>
    </row>
    <row r="206" spans="2:65" s="273" customFormat="1" ht="22.9" customHeight="1" x14ac:dyDescent="0.25">
      <c r="B206" s="274"/>
      <c r="D206" s="275" t="s">
        <v>1461</v>
      </c>
      <c r="E206" s="303" t="s">
        <v>1407</v>
      </c>
      <c r="F206" s="303" t="s">
        <v>1832</v>
      </c>
      <c r="J206" s="304">
        <f>BK206</f>
        <v>1322</v>
      </c>
      <c r="L206" s="274"/>
      <c r="M206" s="278"/>
      <c r="P206" s="279">
        <f>SUM(P207:P208)</f>
        <v>1.2949999999999999</v>
      </c>
      <c r="R206" s="279">
        <f>SUM(R207:R208)</f>
        <v>8.5000000000000006E-4</v>
      </c>
      <c r="T206" s="280">
        <f>SUM(T207:T208)</f>
        <v>0</v>
      </c>
      <c r="AR206" s="275" t="s">
        <v>1464</v>
      </c>
      <c r="AT206" s="281" t="s">
        <v>1461</v>
      </c>
      <c r="AU206" s="281" t="s">
        <v>1464</v>
      </c>
      <c r="AY206" s="275" t="s">
        <v>1466</v>
      </c>
      <c r="BK206" s="282">
        <f>SUM(BK207:BK208)</f>
        <v>1322</v>
      </c>
    </row>
    <row r="207" spans="2:65" s="216" customFormat="1" ht="24" customHeight="1" x14ac:dyDescent="0.25">
      <c r="B207" s="283"/>
      <c r="C207" s="305" t="s">
        <v>1620</v>
      </c>
      <c r="D207" s="305" t="s">
        <v>1492</v>
      </c>
      <c r="E207" s="306" t="s">
        <v>1833</v>
      </c>
      <c r="F207" s="307" t="s">
        <v>1834</v>
      </c>
      <c r="G207" s="308" t="s">
        <v>14</v>
      </c>
      <c r="H207" s="309">
        <v>1</v>
      </c>
      <c r="I207" s="310">
        <v>982</v>
      </c>
      <c r="J207" s="310">
        <f>ROUND(I207*H207,0)</f>
        <v>982</v>
      </c>
      <c r="K207" s="311"/>
      <c r="L207" s="217"/>
      <c r="M207" s="312" t="s">
        <v>1415</v>
      </c>
      <c r="N207" s="313" t="s">
        <v>1432</v>
      </c>
      <c r="O207" s="314">
        <v>0.92</v>
      </c>
      <c r="P207" s="314">
        <f>O207*H207</f>
        <v>0.92</v>
      </c>
      <c r="Q207" s="314">
        <v>0</v>
      </c>
      <c r="R207" s="314">
        <f>Q207*H207</f>
        <v>0</v>
      </c>
      <c r="S207" s="314">
        <v>0</v>
      </c>
      <c r="T207" s="315">
        <f>S207*H207</f>
        <v>0</v>
      </c>
      <c r="AR207" s="296" t="s">
        <v>1469</v>
      </c>
      <c r="AT207" s="296" t="s">
        <v>1492</v>
      </c>
      <c r="AU207" s="296" t="s">
        <v>1407</v>
      </c>
      <c r="AY207" s="207" t="s">
        <v>1466</v>
      </c>
      <c r="BE207" s="297">
        <f>IF(N207="základní",J207,0)</f>
        <v>982</v>
      </c>
      <c r="BF207" s="297">
        <f>IF(N207="snížená",J207,0)</f>
        <v>0</v>
      </c>
      <c r="BG207" s="297">
        <f>IF(N207="zákl. přenesená",J207,0)</f>
        <v>0</v>
      </c>
      <c r="BH207" s="297">
        <f>IF(N207="sníž. přenesená",J207,0)</f>
        <v>0</v>
      </c>
      <c r="BI207" s="297">
        <f>IF(N207="nulová",J207,0)</f>
        <v>0</v>
      </c>
      <c r="BJ207" s="207" t="s">
        <v>1464</v>
      </c>
      <c r="BK207" s="297">
        <f>ROUND(I207*H207,0)</f>
        <v>982</v>
      </c>
      <c r="BL207" s="207" t="s">
        <v>1469</v>
      </c>
      <c r="BM207" s="296" t="s">
        <v>1835</v>
      </c>
    </row>
    <row r="208" spans="2:65" s="216" customFormat="1" ht="16.5" customHeight="1" x14ac:dyDescent="0.25">
      <c r="B208" s="283"/>
      <c r="C208" s="305" t="s">
        <v>1625</v>
      </c>
      <c r="D208" s="305" t="s">
        <v>1492</v>
      </c>
      <c r="E208" s="306" t="s">
        <v>1836</v>
      </c>
      <c r="F208" s="307" t="s">
        <v>1837</v>
      </c>
      <c r="G208" s="308" t="s">
        <v>13</v>
      </c>
      <c r="H208" s="309">
        <v>5</v>
      </c>
      <c r="I208" s="310">
        <v>68</v>
      </c>
      <c r="J208" s="310">
        <f>ROUND(I208*H208,0)</f>
        <v>340</v>
      </c>
      <c r="K208" s="311"/>
      <c r="L208" s="217"/>
      <c r="M208" s="312" t="s">
        <v>1415</v>
      </c>
      <c r="N208" s="313" t="s">
        <v>1432</v>
      </c>
      <c r="O208" s="314">
        <v>7.4999999999999997E-2</v>
      </c>
      <c r="P208" s="314">
        <f>O208*H208</f>
        <v>0.375</v>
      </c>
      <c r="Q208" s="314">
        <v>1.7000000000000001E-4</v>
      </c>
      <c r="R208" s="314">
        <f>Q208*H208</f>
        <v>8.5000000000000006E-4</v>
      </c>
      <c r="S208" s="314">
        <v>0</v>
      </c>
      <c r="T208" s="315">
        <f>S208*H208</f>
        <v>0</v>
      </c>
      <c r="AR208" s="296" t="s">
        <v>1469</v>
      </c>
      <c r="AT208" s="296" t="s">
        <v>1492</v>
      </c>
      <c r="AU208" s="296" t="s">
        <v>1407</v>
      </c>
      <c r="AY208" s="207" t="s">
        <v>1466</v>
      </c>
      <c r="BE208" s="297">
        <f>IF(N208="základní",J208,0)</f>
        <v>340</v>
      </c>
      <c r="BF208" s="297">
        <f>IF(N208="snížená",J208,0)</f>
        <v>0</v>
      </c>
      <c r="BG208" s="297">
        <f>IF(N208="zákl. přenesená",J208,0)</f>
        <v>0</v>
      </c>
      <c r="BH208" s="297">
        <f>IF(N208="sníž. přenesená",J208,0)</f>
        <v>0</v>
      </c>
      <c r="BI208" s="297">
        <f>IF(N208="nulová",J208,0)</f>
        <v>0</v>
      </c>
      <c r="BJ208" s="207" t="s">
        <v>1464</v>
      </c>
      <c r="BK208" s="297">
        <f>ROUND(I208*H208,0)</f>
        <v>340</v>
      </c>
      <c r="BL208" s="207" t="s">
        <v>1469</v>
      </c>
      <c r="BM208" s="296" t="s">
        <v>1838</v>
      </c>
    </row>
    <row r="209" spans="2:65" s="273" customFormat="1" ht="25.9" customHeight="1" x14ac:dyDescent="0.35">
      <c r="B209" s="274"/>
      <c r="D209" s="275" t="s">
        <v>1461</v>
      </c>
      <c r="E209" s="276" t="s">
        <v>1839</v>
      </c>
      <c r="F209" s="276" t="s">
        <v>1738</v>
      </c>
      <c r="J209" s="277">
        <f>BK209</f>
        <v>8858</v>
      </c>
      <c r="L209" s="274"/>
      <c r="M209" s="278"/>
      <c r="P209" s="279">
        <f>P210</f>
        <v>0</v>
      </c>
      <c r="R209" s="279">
        <f>R210</f>
        <v>0</v>
      </c>
      <c r="T209" s="280">
        <f>T210</f>
        <v>0</v>
      </c>
      <c r="AR209" s="275" t="s">
        <v>1464</v>
      </c>
      <c r="AT209" s="281" t="s">
        <v>1461</v>
      </c>
      <c r="AU209" s="281" t="s">
        <v>1465</v>
      </c>
      <c r="AY209" s="275" t="s">
        <v>1466</v>
      </c>
      <c r="BK209" s="282">
        <f>BK210</f>
        <v>8858</v>
      </c>
    </row>
    <row r="210" spans="2:65" s="273" customFormat="1" ht="22.9" customHeight="1" x14ac:dyDescent="0.25">
      <c r="B210" s="274"/>
      <c r="D210" s="275" t="s">
        <v>1461</v>
      </c>
      <c r="E210" s="303" t="s">
        <v>1599</v>
      </c>
      <c r="F210" s="303" t="s">
        <v>1308</v>
      </c>
      <c r="J210" s="304">
        <f>BK210</f>
        <v>8858</v>
      </c>
      <c r="L210" s="274"/>
      <c r="M210" s="278"/>
      <c r="P210" s="279">
        <f>P211</f>
        <v>0</v>
      </c>
      <c r="R210" s="279">
        <f>R211</f>
        <v>0</v>
      </c>
      <c r="T210" s="280">
        <f>T211</f>
        <v>0</v>
      </c>
      <c r="AR210" s="275" t="s">
        <v>1464</v>
      </c>
      <c r="AT210" s="281" t="s">
        <v>1461</v>
      </c>
      <c r="AU210" s="281" t="s">
        <v>1464</v>
      </c>
      <c r="AY210" s="275" t="s">
        <v>1466</v>
      </c>
      <c r="BK210" s="282">
        <f>BK211</f>
        <v>8858</v>
      </c>
    </row>
    <row r="211" spans="2:65" s="216" customFormat="1" ht="16.5" customHeight="1" x14ac:dyDescent="0.25">
      <c r="B211" s="283"/>
      <c r="C211" s="284" t="s">
        <v>1635</v>
      </c>
      <c r="D211" s="284" t="s">
        <v>1</v>
      </c>
      <c r="E211" s="285" t="s">
        <v>1746</v>
      </c>
      <c r="F211" s="286" t="s">
        <v>1747</v>
      </c>
      <c r="G211" s="287" t="s">
        <v>13</v>
      </c>
      <c r="H211" s="288">
        <v>31.08</v>
      </c>
      <c r="I211" s="289">
        <v>285</v>
      </c>
      <c r="J211" s="289">
        <f>ROUND(I211*H211,0)</f>
        <v>8858</v>
      </c>
      <c r="K211" s="290"/>
      <c r="L211" s="291"/>
      <c r="M211" s="331" t="s">
        <v>1415</v>
      </c>
      <c r="N211" s="332" t="s">
        <v>1432</v>
      </c>
      <c r="O211" s="314">
        <v>0</v>
      </c>
      <c r="P211" s="314">
        <f>O211*H211</f>
        <v>0</v>
      </c>
      <c r="Q211" s="314">
        <v>0</v>
      </c>
      <c r="R211" s="314">
        <f>Q211*H211</f>
        <v>0</v>
      </c>
      <c r="S211" s="314">
        <v>0</v>
      </c>
      <c r="T211" s="315">
        <f>S211*H211</f>
        <v>0</v>
      </c>
      <c r="AR211" s="296" t="s">
        <v>1468</v>
      </c>
      <c r="AT211" s="296" t="s">
        <v>1</v>
      </c>
      <c r="AU211" s="296" t="s">
        <v>1407</v>
      </c>
      <c r="AY211" s="207" t="s">
        <v>1466</v>
      </c>
      <c r="BE211" s="297">
        <f>IF(N211="základní",J211,0)</f>
        <v>8858</v>
      </c>
      <c r="BF211" s="297">
        <f>IF(N211="snížená",J211,0)</f>
        <v>0</v>
      </c>
      <c r="BG211" s="297">
        <f>IF(N211="zákl. přenesená",J211,0)</f>
        <v>0</v>
      </c>
      <c r="BH211" s="297">
        <f>IF(N211="sníž. přenesená",J211,0)</f>
        <v>0</v>
      </c>
      <c r="BI211" s="297">
        <f>IF(N211="nulová",J211,0)</f>
        <v>0</v>
      </c>
      <c r="BJ211" s="207" t="s">
        <v>1464</v>
      </c>
      <c r="BK211" s="297">
        <f>ROUND(I211*H211,0)</f>
        <v>8858</v>
      </c>
      <c r="BL211" s="207" t="s">
        <v>1469</v>
      </c>
      <c r="BM211" s="296" t="s">
        <v>1840</v>
      </c>
    </row>
    <row r="212" spans="2:65" s="273" customFormat="1" ht="25.9" customHeight="1" x14ac:dyDescent="0.35">
      <c r="B212" s="274"/>
      <c r="D212" s="275" t="s">
        <v>1461</v>
      </c>
      <c r="E212" s="276" t="s">
        <v>1841</v>
      </c>
      <c r="F212" s="276" t="s">
        <v>1842</v>
      </c>
      <c r="J212" s="277">
        <f>BK212</f>
        <v>86344</v>
      </c>
      <c r="L212" s="274"/>
      <c r="M212" s="278"/>
      <c r="P212" s="279">
        <f>P213+P236+P243+P251+P260</f>
        <v>0</v>
      </c>
      <c r="R212" s="279">
        <f>R213+R236+R243+R251+R260</f>
        <v>0</v>
      </c>
      <c r="T212" s="280">
        <f>T213+T236+T243+T251+T260</f>
        <v>0</v>
      </c>
      <c r="AR212" s="275" t="s">
        <v>1464</v>
      </c>
      <c r="AT212" s="281" t="s">
        <v>1461</v>
      </c>
      <c r="AU212" s="281" t="s">
        <v>1465</v>
      </c>
      <c r="AY212" s="275" t="s">
        <v>1466</v>
      </c>
      <c r="BK212" s="282">
        <f>BK213+BK236+BK243+BK251+BK260</f>
        <v>86344</v>
      </c>
    </row>
    <row r="213" spans="2:65" s="273" customFormat="1" ht="22.9" customHeight="1" x14ac:dyDescent="0.25">
      <c r="B213" s="274"/>
      <c r="D213" s="275" t="s">
        <v>1461</v>
      </c>
      <c r="E213" s="303" t="s">
        <v>1464</v>
      </c>
      <c r="F213" s="303" t="s">
        <v>1491</v>
      </c>
      <c r="J213" s="304">
        <f>BK213</f>
        <v>26782</v>
      </c>
      <c r="L213" s="274"/>
      <c r="M213" s="278"/>
      <c r="P213" s="279">
        <f>SUM(P214:P235)</f>
        <v>0</v>
      </c>
      <c r="R213" s="279">
        <f>SUM(R214:R235)</f>
        <v>0</v>
      </c>
      <c r="T213" s="280">
        <f>SUM(T214:T235)</f>
        <v>0</v>
      </c>
      <c r="AR213" s="275" t="s">
        <v>1464</v>
      </c>
      <c r="AT213" s="281" t="s">
        <v>1461</v>
      </c>
      <c r="AU213" s="281" t="s">
        <v>1464</v>
      </c>
      <c r="AY213" s="275" t="s">
        <v>1466</v>
      </c>
      <c r="BK213" s="282">
        <f>SUM(BK214:BK235)</f>
        <v>26782</v>
      </c>
    </row>
    <row r="214" spans="2:65" s="216" customFormat="1" ht="24" customHeight="1" x14ac:dyDescent="0.25">
      <c r="B214" s="283"/>
      <c r="C214" s="305" t="s">
        <v>1710</v>
      </c>
      <c r="D214" s="305" t="s">
        <v>1492</v>
      </c>
      <c r="E214" s="306" t="s">
        <v>319</v>
      </c>
      <c r="F214" s="307" t="s">
        <v>1009</v>
      </c>
      <c r="G214" s="308" t="s">
        <v>9</v>
      </c>
      <c r="H214" s="309">
        <v>6.6</v>
      </c>
      <c r="I214" s="310">
        <v>960</v>
      </c>
      <c r="J214" s="310">
        <f>ROUND(I214*H214,0)</f>
        <v>6336</v>
      </c>
      <c r="K214" s="311"/>
      <c r="L214" s="217"/>
      <c r="M214" s="312" t="s">
        <v>1415</v>
      </c>
      <c r="N214" s="313" t="s">
        <v>1432</v>
      </c>
      <c r="O214" s="314">
        <v>0</v>
      </c>
      <c r="P214" s="314">
        <f>O214*H214</f>
        <v>0</v>
      </c>
      <c r="Q214" s="314">
        <v>0</v>
      </c>
      <c r="R214" s="314">
        <f>Q214*H214</f>
        <v>0</v>
      </c>
      <c r="S214" s="314">
        <v>0</v>
      </c>
      <c r="T214" s="315">
        <f>S214*H214</f>
        <v>0</v>
      </c>
      <c r="AR214" s="296" t="s">
        <v>1469</v>
      </c>
      <c r="AT214" s="296" t="s">
        <v>1492</v>
      </c>
      <c r="AU214" s="296" t="s">
        <v>1407</v>
      </c>
      <c r="AY214" s="207" t="s">
        <v>1466</v>
      </c>
      <c r="BE214" s="297">
        <f>IF(N214="základní",J214,0)</f>
        <v>6336</v>
      </c>
      <c r="BF214" s="297">
        <f>IF(N214="snížená",J214,0)</f>
        <v>0</v>
      </c>
      <c r="BG214" s="297">
        <f>IF(N214="zákl. přenesená",J214,0)</f>
        <v>0</v>
      </c>
      <c r="BH214" s="297">
        <f>IF(N214="sníž. přenesená",J214,0)</f>
        <v>0</v>
      </c>
      <c r="BI214" s="297">
        <f>IF(N214="nulová",J214,0)</f>
        <v>0</v>
      </c>
      <c r="BJ214" s="207" t="s">
        <v>1464</v>
      </c>
      <c r="BK214" s="297">
        <f>ROUND(I214*H214,0)</f>
        <v>6336</v>
      </c>
      <c r="BL214" s="207" t="s">
        <v>1469</v>
      </c>
      <c r="BM214" s="296" t="s">
        <v>1843</v>
      </c>
    </row>
    <row r="215" spans="2:65" s="316" customFormat="1" x14ac:dyDescent="0.25">
      <c r="B215" s="317"/>
      <c r="D215" s="318" t="s">
        <v>1494</v>
      </c>
      <c r="E215" s="319" t="s">
        <v>1415</v>
      </c>
      <c r="F215" s="320" t="s">
        <v>1844</v>
      </c>
      <c r="H215" s="321">
        <v>6.6</v>
      </c>
      <c r="L215" s="317"/>
      <c r="M215" s="322"/>
      <c r="T215" s="323"/>
      <c r="AT215" s="319" t="s">
        <v>1494</v>
      </c>
      <c r="AU215" s="319" t="s">
        <v>1407</v>
      </c>
      <c r="AV215" s="316" t="s">
        <v>1407</v>
      </c>
      <c r="AW215" s="316" t="s">
        <v>1496</v>
      </c>
      <c r="AX215" s="316" t="s">
        <v>1464</v>
      </c>
      <c r="AY215" s="319" t="s">
        <v>1466</v>
      </c>
    </row>
    <row r="216" spans="2:65" s="216" customFormat="1" ht="16.5" customHeight="1" x14ac:dyDescent="0.25">
      <c r="B216" s="283"/>
      <c r="C216" s="305" t="s">
        <v>1714</v>
      </c>
      <c r="D216" s="305" t="s">
        <v>1492</v>
      </c>
      <c r="E216" s="306" t="s">
        <v>323</v>
      </c>
      <c r="F216" s="307" t="s">
        <v>885</v>
      </c>
      <c r="G216" s="308" t="s">
        <v>6</v>
      </c>
      <c r="H216" s="309">
        <v>14.52</v>
      </c>
      <c r="I216" s="310">
        <v>46.5</v>
      </c>
      <c r="J216" s="310">
        <f>ROUND(I216*H216,0)</f>
        <v>675</v>
      </c>
      <c r="K216" s="311"/>
      <c r="L216" s="217"/>
      <c r="M216" s="312" t="s">
        <v>1415</v>
      </c>
      <c r="N216" s="313" t="s">
        <v>1432</v>
      </c>
      <c r="O216" s="314">
        <v>0</v>
      </c>
      <c r="P216" s="314">
        <f>O216*H216</f>
        <v>0</v>
      </c>
      <c r="Q216" s="314">
        <v>0</v>
      </c>
      <c r="R216" s="314">
        <f>Q216*H216</f>
        <v>0</v>
      </c>
      <c r="S216" s="314">
        <v>0</v>
      </c>
      <c r="T216" s="315">
        <f>S216*H216</f>
        <v>0</v>
      </c>
      <c r="AR216" s="296" t="s">
        <v>1469</v>
      </c>
      <c r="AT216" s="296" t="s">
        <v>1492</v>
      </c>
      <c r="AU216" s="296" t="s">
        <v>1407</v>
      </c>
      <c r="AY216" s="207" t="s">
        <v>1466</v>
      </c>
      <c r="BE216" s="297">
        <f>IF(N216="základní",J216,0)</f>
        <v>675</v>
      </c>
      <c r="BF216" s="297">
        <f>IF(N216="snížená",J216,0)</f>
        <v>0</v>
      </c>
      <c r="BG216" s="297">
        <f>IF(N216="zákl. přenesená",J216,0)</f>
        <v>0</v>
      </c>
      <c r="BH216" s="297">
        <f>IF(N216="sníž. přenesená",J216,0)</f>
        <v>0</v>
      </c>
      <c r="BI216" s="297">
        <f>IF(N216="nulová",J216,0)</f>
        <v>0</v>
      </c>
      <c r="BJ216" s="207" t="s">
        <v>1464</v>
      </c>
      <c r="BK216" s="297">
        <f>ROUND(I216*H216,0)</f>
        <v>675</v>
      </c>
      <c r="BL216" s="207" t="s">
        <v>1469</v>
      </c>
      <c r="BM216" s="296" t="s">
        <v>1845</v>
      </c>
    </row>
    <row r="217" spans="2:65" s="316" customFormat="1" x14ac:dyDescent="0.25">
      <c r="B217" s="317"/>
      <c r="D217" s="318" t="s">
        <v>1494</v>
      </c>
      <c r="E217" s="319" t="s">
        <v>1415</v>
      </c>
      <c r="F217" s="320" t="s">
        <v>1846</v>
      </c>
      <c r="H217" s="321">
        <v>14.52</v>
      </c>
      <c r="L217" s="317"/>
      <c r="M217" s="322"/>
      <c r="T217" s="323"/>
      <c r="AT217" s="319" t="s">
        <v>1494</v>
      </c>
      <c r="AU217" s="319" t="s">
        <v>1407</v>
      </c>
      <c r="AV217" s="316" t="s">
        <v>1407</v>
      </c>
      <c r="AW217" s="316" t="s">
        <v>1496</v>
      </c>
      <c r="AX217" s="316" t="s">
        <v>1464</v>
      </c>
      <c r="AY217" s="319" t="s">
        <v>1466</v>
      </c>
    </row>
    <row r="218" spans="2:65" s="216" customFormat="1" ht="16.5" customHeight="1" x14ac:dyDescent="0.25">
      <c r="B218" s="283"/>
      <c r="C218" s="305" t="s">
        <v>1716</v>
      </c>
      <c r="D218" s="305" t="s">
        <v>1492</v>
      </c>
      <c r="E218" s="306" t="s">
        <v>324</v>
      </c>
      <c r="F218" s="307" t="s">
        <v>1051</v>
      </c>
      <c r="G218" s="308" t="s">
        <v>6</v>
      </c>
      <c r="H218" s="309">
        <v>130.68</v>
      </c>
      <c r="I218" s="310">
        <v>5.2</v>
      </c>
      <c r="J218" s="310">
        <f>ROUND(I218*H218,0)</f>
        <v>680</v>
      </c>
      <c r="K218" s="311"/>
      <c r="L218" s="217"/>
      <c r="M218" s="312" t="s">
        <v>1415</v>
      </c>
      <c r="N218" s="313" t="s">
        <v>1432</v>
      </c>
      <c r="O218" s="314">
        <v>0</v>
      </c>
      <c r="P218" s="314">
        <f>O218*H218</f>
        <v>0</v>
      </c>
      <c r="Q218" s="314">
        <v>0</v>
      </c>
      <c r="R218" s="314">
        <f>Q218*H218</f>
        <v>0</v>
      </c>
      <c r="S218" s="314">
        <v>0</v>
      </c>
      <c r="T218" s="315">
        <f>S218*H218</f>
        <v>0</v>
      </c>
      <c r="AR218" s="296" t="s">
        <v>1469</v>
      </c>
      <c r="AT218" s="296" t="s">
        <v>1492</v>
      </c>
      <c r="AU218" s="296" t="s">
        <v>1407</v>
      </c>
      <c r="AY218" s="207" t="s">
        <v>1466</v>
      </c>
      <c r="BE218" s="297">
        <f>IF(N218="základní",J218,0)</f>
        <v>680</v>
      </c>
      <c r="BF218" s="297">
        <f>IF(N218="snížená",J218,0)</f>
        <v>0</v>
      </c>
      <c r="BG218" s="297">
        <f>IF(N218="zákl. přenesená",J218,0)</f>
        <v>0</v>
      </c>
      <c r="BH218" s="297">
        <f>IF(N218="sníž. přenesená",J218,0)</f>
        <v>0</v>
      </c>
      <c r="BI218" s="297">
        <f>IF(N218="nulová",J218,0)</f>
        <v>0</v>
      </c>
      <c r="BJ218" s="207" t="s">
        <v>1464</v>
      </c>
      <c r="BK218" s="297">
        <f>ROUND(I218*H218,0)</f>
        <v>680</v>
      </c>
      <c r="BL218" s="207" t="s">
        <v>1469</v>
      </c>
      <c r="BM218" s="296" t="s">
        <v>1847</v>
      </c>
    </row>
    <row r="219" spans="2:65" s="316" customFormat="1" x14ac:dyDescent="0.25">
      <c r="B219" s="317"/>
      <c r="D219" s="318" t="s">
        <v>1494</v>
      </c>
      <c r="E219" s="319" t="s">
        <v>1415</v>
      </c>
      <c r="F219" s="320" t="s">
        <v>1848</v>
      </c>
      <c r="H219" s="321">
        <v>130.68</v>
      </c>
      <c r="L219" s="317"/>
      <c r="M219" s="322"/>
      <c r="T219" s="323"/>
      <c r="AT219" s="319" t="s">
        <v>1494</v>
      </c>
      <c r="AU219" s="319" t="s">
        <v>1407</v>
      </c>
      <c r="AV219" s="316" t="s">
        <v>1407</v>
      </c>
      <c r="AW219" s="316" t="s">
        <v>1496</v>
      </c>
      <c r="AX219" s="316" t="s">
        <v>1464</v>
      </c>
      <c r="AY219" s="319" t="s">
        <v>1466</v>
      </c>
    </row>
    <row r="220" spans="2:65" s="216" customFormat="1" ht="16.5" customHeight="1" x14ac:dyDescent="0.25">
      <c r="B220" s="283"/>
      <c r="C220" s="305" t="s">
        <v>1712</v>
      </c>
      <c r="D220" s="305" t="s">
        <v>1492</v>
      </c>
      <c r="E220" s="306" t="s">
        <v>326</v>
      </c>
      <c r="F220" s="307" t="s">
        <v>1230</v>
      </c>
      <c r="G220" s="308" t="s">
        <v>6</v>
      </c>
      <c r="H220" s="309">
        <v>14.52</v>
      </c>
      <c r="I220" s="310">
        <v>102</v>
      </c>
      <c r="J220" s="310">
        <f>ROUND(I220*H220,0)</f>
        <v>1481</v>
      </c>
      <c r="K220" s="311"/>
      <c r="L220" s="217"/>
      <c r="M220" s="312" t="s">
        <v>1415</v>
      </c>
      <c r="N220" s="313" t="s">
        <v>1432</v>
      </c>
      <c r="O220" s="314">
        <v>0</v>
      </c>
      <c r="P220" s="314">
        <f>O220*H220</f>
        <v>0</v>
      </c>
      <c r="Q220" s="314">
        <v>0</v>
      </c>
      <c r="R220" s="314">
        <f>Q220*H220</f>
        <v>0</v>
      </c>
      <c r="S220" s="314">
        <v>0</v>
      </c>
      <c r="T220" s="315">
        <f>S220*H220</f>
        <v>0</v>
      </c>
      <c r="AR220" s="296" t="s">
        <v>1469</v>
      </c>
      <c r="AT220" s="296" t="s">
        <v>1492</v>
      </c>
      <c r="AU220" s="296" t="s">
        <v>1407</v>
      </c>
      <c r="AY220" s="207" t="s">
        <v>1466</v>
      </c>
      <c r="BE220" s="297">
        <f>IF(N220="základní",J220,0)</f>
        <v>1481</v>
      </c>
      <c r="BF220" s="297">
        <f>IF(N220="snížená",J220,0)</f>
        <v>0</v>
      </c>
      <c r="BG220" s="297">
        <f>IF(N220="zákl. přenesená",J220,0)</f>
        <v>0</v>
      </c>
      <c r="BH220" s="297">
        <f>IF(N220="sníž. přenesená",J220,0)</f>
        <v>0</v>
      </c>
      <c r="BI220" s="297">
        <f>IF(N220="nulová",J220,0)</f>
        <v>0</v>
      </c>
      <c r="BJ220" s="207" t="s">
        <v>1464</v>
      </c>
      <c r="BK220" s="297">
        <f>ROUND(I220*H220,0)</f>
        <v>1481</v>
      </c>
      <c r="BL220" s="207" t="s">
        <v>1469</v>
      </c>
      <c r="BM220" s="296" t="s">
        <v>1849</v>
      </c>
    </row>
    <row r="221" spans="2:65" s="216" customFormat="1" ht="16.5" customHeight="1" x14ac:dyDescent="0.25">
      <c r="B221" s="283"/>
      <c r="C221" s="305" t="s">
        <v>1718</v>
      </c>
      <c r="D221" s="305" t="s">
        <v>1492</v>
      </c>
      <c r="E221" s="306" t="s">
        <v>327</v>
      </c>
      <c r="F221" s="307" t="s">
        <v>543</v>
      </c>
      <c r="G221" s="308" t="s">
        <v>6</v>
      </c>
      <c r="H221" s="309">
        <v>14.52</v>
      </c>
      <c r="I221" s="310">
        <v>230</v>
      </c>
      <c r="J221" s="310">
        <f>ROUND(I221*H221,0)</f>
        <v>3340</v>
      </c>
      <c r="K221" s="311"/>
      <c r="L221" s="217"/>
      <c r="M221" s="312" t="s">
        <v>1415</v>
      </c>
      <c r="N221" s="313" t="s">
        <v>1432</v>
      </c>
      <c r="O221" s="314">
        <v>0</v>
      </c>
      <c r="P221" s="314">
        <f>O221*H221</f>
        <v>0</v>
      </c>
      <c r="Q221" s="314">
        <v>0</v>
      </c>
      <c r="R221" s="314">
        <f>Q221*H221</f>
        <v>0</v>
      </c>
      <c r="S221" s="314">
        <v>0</v>
      </c>
      <c r="T221" s="315">
        <f>S221*H221</f>
        <v>0</v>
      </c>
      <c r="AR221" s="296" t="s">
        <v>1469</v>
      </c>
      <c r="AT221" s="296" t="s">
        <v>1492</v>
      </c>
      <c r="AU221" s="296" t="s">
        <v>1407</v>
      </c>
      <c r="AY221" s="207" t="s">
        <v>1466</v>
      </c>
      <c r="BE221" s="297">
        <f>IF(N221="základní",J221,0)</f>
        <v>3340</v>
      </c>
      <c r="BF221" s="297">
        <f>IF(N221="snížená",J221,0)</f>
        <v>0</v>
      </c>
      <c r="BG221" s="297">
        <f>IF(N221="zákl. přenesená",J221,0)</f>
        <v>0</v>
      </c>
      <c r="BH221" s="297">
        <f>IF(N221="sníž. přenesená",J221,0)</f>
        <v>0</v>
      </c>
      <c r="BI221" s="297">
        <f>IF(N221="nulová",J221,0)</f>
        <v>0</v>
      </c>
      <c r="BJ221" s="207" t="s">
        <v>1464</v>
      </c>
      <c r="BK221" s="297">
        <f>ROUND(I221*H221,0)</f>
        <v>3340</v>
      </c>
      <c r="BL221" s="207" t="s">
        <v>1469</v>
      </c>
      <c r="BM221" s="296" t="s">
        <v>1850</v>
      </c>
    </row>
    <row r="222" spans="2:65" s="216" customFormat="1" ht="16.5" customHeight="1" x14ac:dyDescent="0.25">
      <c r="B222" s="283"/>
      <c r="C222" s="305" t="s">
        <v>1640</v>
      </c>
      <c r="D222" s="305" t="s">
        <v>1492</v>
      </c>
      <c r="E222" s="306" t="s">
        <v>254</v>
      </c>
      <c r="F222" s="307" t="s">
        <v>743</v>
      </c>
      <c r="G222" s="308" t="s">
        <v>9</v>
      </c>
      <c r="H222" s="309">
        <v>15.16</v>
      </c>
      <c r="I222" s="310">
        <v>124</v>
      </c>
      <c r="J222" s="310">
        <f>ROUND(I222*H222,0)</f>
        <v>1880</v>
      </c>
      <c r="K222" s="311"/>
      <c r="L222" s="217"/>
      <c r="M222" s="312" t="s">
        <v>1415</v>
      </c>
      <c r="N222" s="313" t="s">
        <v>1432</v>
      </c>
      <c r="O222" s="314">
        <v>0</v>
      </c>
      <c r="P222" s="314">
        <f>O222*H222</f>
        <v>0</v>
      </c>
      <c r="Q222" s="314">
        <v>0</v>
      </c>
      <c r="R222" s="314">
        <f>Q222*H222</f>
        <v>0</v>
      </c>
      <c r="S222" s="314">
        <v>0</v>
      </c>
      <c r="T222" s="315">
        <f>S222*H222</f>
        <v>0</v>
      </c>
      <c r="AR222" s="296" t="s">
        <v>1469</v>
      </c>
      <c r="AT222" s="296" t="s">
        <v>1492</v>
      </c>
      <c r="AU222" s="296" t="s">
        <v>1407</v>
      </c>
      <c r="AY222" s="207" t="s">
        <v>1466</v>
      </c>
      <c r="BE222" s="297">
        <f>IF(N222="základní",J222,0)</f>
        <v>1880</v>
      </c>
      <c r="BF222" s="297">
        <f>IF(N222="snížená",J222,0)</f>
        <v>0</v>
      </c>
      <c r="BG222" s="297">
        <f>IF(N222="zákl. přenesená",J222,0)</f>
        <v>0</v>
      </c>
      <c r="BH222" s="297">
        <f>IF(N222="sníž. přenesená",J222,0)</f>
        <v>0</v>
      </c>
      <c r="BI222" s="297">
        <f>IF(N222="nulová",J222,0)</f>
        <v>0</v>
      </c>
      <c r="BJ222" s="207" t="s">
        <v>1464</v>
      </c>
      <c r="BK222" s="297">
        <f>ROUND(I222*H222,0)</f>
        <v>1880</v>
      </c>
      <c r="BL222" s="207" t="s">
        <v>1469</v>
      </c>
      <c r="BM222" s="296" t="s">
        <v>1851</v>
      </c>
    </row>
    <row r="223" spans="2:65" s="316" customFormat="1" x14ac:dyDescent="0.25">
      <c r="B223" s="317"/>
      <c r="D223" s="318" t="s">
        <v>1494</v>
      </c>
      <c r="E223" s="319" t="s">
        <v>1415</v>
      </c>
      <c r="F223" s="320" t="s">
        <v>1852</v>
      </c>
      <c r="H223" s="321">
        <v>13.86</v>
      </c>
      <c r="L223" s="317"/>
      <c r="M223" s="322"/>
      <c r="T223" s="323"/>
      <c r="AT223" s="319" t="s">
        <v>1494</v>
      </c>
      <c r="AU223" s="319" t="s">
        <v>1407</v>
      </c>
      <c r="AV223" s="316" t="s">
        <v>1407</v>
      </c>
      <c r="AW223" s="316" t="s">
        <v>1496</v>
      </c>
      <c r="AX223" s="316" t="s">
        <v>1465</v>
      </c>
      <c r="AY223" s="319" t="s">
        <v>1466</v>
      </c>
    </row>
    <row r="224" spans="2:65" s="316" customFormat="1" x14ac:dyDescent="0.25">
      <c r="B224" s="317"/>
      <c r="D224" s="318" t="s">
        <v>1494</v>
      </c>
      <c r="E224" s="319" t="s">
        <v>1415</v>
      </c>
      <c r="F224" s="320" t="s">
        <v>1853</v>
      </c>
      <c r="H224" s="321">
        <v>1.3</v>
      </c>
      <c r="L224" s="317"/>
      <c r="M224" s="322"/>
      <c r="T224" s="323"/>
      <c r="AT224" s="319" t="s">
        <v>1494</v>
      </c>
      <c r="AU224" s="319" t="s">
        <v>1407</v>
      </c>
      <c r="AV224" s="316" t="s">
        <v>1407</v>
      </c>
      <c r="AW224" s="316" t="s">
        <v>1496</v>
      </c>
      <c r="AX224" s="316" t="s">
        <v>1465</v>
      </c>
      <c r="AY224" s="319" t="s">
        <v>1466</v>
      </c>
    </row>
    <row r="225" spans="2:65" s="324" customFormat="1" x14ac:dyDescent="0.25">
      <c r="B225" s="325"/>
      <c r="D225" s="318" t="s">
        <v>1494</v>
      </c>
      <c r="E225" s="326" t="s">
        <v>1415</v>
      </c>
      <c r="F225" s="327" t="s">
        <v>1498</v>
      </c>
      <c r="H225" s="328">
        <v>15.16</v>
      </c>
      <c r="L225" s="325"/>
      <c r="M225" s="329"/>
      <c r="T225" s="330"/>
      <c r="AT225" s="326" t="s">
        <v>1494</v>
      </c>
      <c r="AU225" s="326" t="s">
        <v>1407</v>
      </c>
      <c r="AV225" s="324" t="s">
        <v>1469</v>
      </c>
      <c r="AW225" s="324" t="s">
        <v>1496</v>
      </c>
      <c r="AX225" s="324" t="s">
        <v>1464</v>
      </c>
      <c r="AY225" s="326" t="s">
        <v>1466</v>
      </c>
    </row>
    <row r="226" spans="2:65" s="216" customFormat="1" ht="16.5" customHeight="1" x14ac:dyDescent="0.25">
      <c r="B226" s="283"/>
      <c r="C226" s="305" t="s">
        <v>1643</v>
      </c>
      <c r="D226" s="305" t="s">
        <v>1492</v>
      </c>
      <c r="E226" s="306" t="s">
        <v>255</v>
      </c>
      <c r="F226" s="307" t="s">
        <v>1252</v>
      </c>
      <c r="G226" s="308" t="s">
        <v>9</v>
      </c>
      <c r="H226" s="309">
        <v>4.548</v>
      </c>
      <c r="I226" s="310">
        <v>22</v>
      </c>
      <c r="J226" s="310">
        <f>ROUND(I226*H226,0)</f>
        <v>100</v>
      </c>
      <c r="K226" s="311"/>
      <c r="L226" s="217"/>
      <c r="M226" s="312" t="s">
        <v>1415</v>
      </c>
      <c r="N226" s="313" t="s">
        <v>1432</v>
      </c>
      <c r="O226" s="314">
        <v>0</v>
      </c>
      <c r="P226" s="314">
        <f>O226*H226</f>
        <v>0</v>
      </c>
      <c r="Q226" s="314">
        <v>0</v>
      </c>
      <c r="R226" s="314">
        <f>Q226*H226</f>
        <v>0</v>
      </c>
      <c r="S226" s="314">
        <v>0</v>
      </c>
      <c r="T226" s="315">
        <f>S226*H226</f>
        <v>0</v>
      </c>
      <c r="AR226" s="296" t="s">
        <v>1469</v>
      </c>
      <c r="AT226" s="296" t="s">
        <v>1492</v>
      </c>
      <c r="AU226" s="296" t="s">
        <v>1407</v>
      </c>
      <c r="AY226" s="207" t="s">
        <v>1466</v>
      </c>
      <c r="BE226" s="297">
        <f>IF(N226="základní",J226,0)</f>
        <v>100</v>
      </c>
      <c r="BF226" s="297">
        <f>IF(N226="snížená",J226,0)</f>
        <v>0</v>
      </c>
      <c r="BG226" s="297">
        <f>IF(N226="zákl. přenesená",J226,0)</f>
        <v>0</v>
      </c>
      <c r="BH226" s="297">
        <f>IF(N226="sníž. přenesená",J226,0)</f>
        <v>0</v>
      </c>
      <c r="BI226" s="297">
        <f>IF(N226="nulová",J226,0)</f>
        <v>0</v>
      </c>
      <c r="BJ226" s="207" t="s">
        <v>1464</v>
      </c>
      <c r="BK226" s="297">
        <f>ROUND(I226*H226,0)</f>
        <v>100</v>
      </c>
      <c r="BL226" s="207" t="s">
        <v>1469</v>
      </c>
      <c r="BM226" s="296" t="s">
        <v>1854</v>
      </c>
    </row>
    <row r="227" spans="2:65" s="316" customFormat="1" x14ac:dyDescent="0.25">
      <c r="B227" s="317"/>
      <c r="D227" s="318" t="s">
        <v>1494</v>
      </c>
      <c r="E227" s="319" t="s">
        <v>1415</v>
      </c>
      <c r="F227" s="320" t="s">
        <v>1855</v>
      </c>
      <c r="H227" s="321">
        <v>4.548</v>
      </c>
      <c r="L227" s="317"/>
      <c r="M227" s="322"/>
      <c r="T227" s="323"/>
      <c r="AT227" s="319" t="s">
        <v>1494</v>
      </c>
      <c r="AU227" s="319" t="s">
        <v>1407</v>
      </c>
      <c r="AV227" s="316" t="s">
        <v>1407</v>
      </c>
      <c r="AW227" s="316" t="s">
        <v>1496</v>
      </c>
      <c r="AX227" s="316" t="s">
        <v>1464</v>
      </c>
      <c r="AY227" s="319" t="s">
        <v>1466</v>
      </c>
    </row>
    <row r="228" spans="2:65" s="216" customFormat="1" ht="16.5" customHeight="1" x14ac:dyDescent="0.25">
      <c r="B228" s="283"/>
      <c r="C228" s="305" t="s">
        <v>1645</v>
      </c>
      <c r="D228" s="305" t="s">
        <v>1492</v>
      </c>
      <c r="E228" s="306" t="s">
        <v>260</v>
      </c>
      <c r="F228" s="307" t="s">
        <v>1224</v>
      </c>
      <c r="G228" s="308" t="s">
        <v>9</v>
      </c>
      <c r="H228" s="309">
        <v>15.16</v>
      </c>
      <c r="I228" s="310">
        <v>72.400000000000006</v>
      </c>
      <c r="J228" s="310">
        <f>ROUND(I228*H228,0)</f>
        <v>1098</v>
      </c>
      <c r="K228" s="311"/>
      <c r="L228" s="217"/>
      <c r="M228" s="312" t="s">
        <v>1415</v>
      </c>
      <c r="N228" s="313" t="s">
        <v>1432</v>
      </c>
      <c r="O228" s="314">
        <v>0</v>
      </c>
      <c r="P228" s="314">
        <f>O228*H228</f>
        <v>0</v>
      </c>
      <c r="Q228" s="314">
        <v>0</v>
      </c>
      <c r="R228" s="314">
        <f>Q228*H228</f>
        <v>0</v>
      </c>
      <c r="S228" s="314">
        <v>0</v>
      </c>
      <c r="T228" s="315">
        <f>S228*H228</f>
        <v>0</v>
      </c>
      <c r="AR228" s="296" t="s">
        <v>1469</v>
      </c>
      <c r="AT228" s="296" t="s">
        <v>1492</v>
      </c>
      <c r="AU228" s="296" t="s">
        <v>1407</v>
      </c>
      <c r="AY228" s="207" t="s">
        <v>1466</v>
      </c>
      <c r="BE228" s="297">
        <f>IF(N228="základní",J228,0)</f>
        <v>1098</v>
      </c>
      <c r="BF228" s="297">
        <f>IF(N228="snížená",J228,0)</f>
        <v>0</v>
      </c>
      <c r="BG228" s="297">
        <f>IF(N228="zákl. přenesená",J228,0)</f>
        <v>0</v>
      </c>
      <c r="BH228" s="297">
        <f>IF(N228="sníž. přenesená",J228,0)</f>
        <v>0</v>
      </c>
      <c r="BI228" s="297">
        <f>IF(N228="nulová",J228,0)</f>
        <v>0</v>
      </c>
      <c r="BJ228" s="207" t="s">
        <v>1464</v>
      </c>
      <c r="BK228" s="297">
        <f>ROUND(I228*H228,0)</f>
        <v>1098</v>
      </c>
      <c r="BL228" s="207" t="s">
        <v>1469</v>
      </c>
      <c r="BM228" s="296" t="s">
        <v>1856</v>
      </c>
    </row>
    <row r="229" spans="2:65" s="216" customFormat="1" ht="16.5" customHeight="1" x14ac:dyDescent="0.25">
      <c r="B229" s="283"/>
      <c r="C229" s="305" t="s">
        <v>1647</v>
      </c>
      <c r="D229" s="305" t="s">
        <v>1492</v>
      </c>
      <c r="E229" s="306" t="s">
        <v>262</v>
      </c>
      <c r="F229" s="307" t="s">
        <v>1236</v>
      </c>
      <c r="G229" s="308" t="s">
        <v>9</v>
      </c>
      <c r="H229" s="309">
        <v>136.44</v>
      </c>
      <c r="I229" s="310">
        <v>17.2</v>
      </c>
      <c r="J229" s="310">
        <f>ROUND(I229*H229,0)</f>
        <v>2347</v>
      </c>
      <c r="K229" s="311"/>
      <c r="L229" s="217"/>
      <c r="M229" s="312" t="s">
        <v>1415</v>
      </c>
      <c r="N229" s="313" t="s">
        <v>1432</v>
      </c>
      <c r="O229" s="314">
        <v>0</v>
      </c>
      <c r="P229" s="314">
        <f>O229*H229</f>
        <v>0</v>
      </c>
      <c r="Q229" s="314">
        <v>0</v>
      </c>
      <c r="R229" s="314">
        <f>Q229*H229</f>
        <v>0</v>
      </c>
      <c r="S229" s="314">
        <v>0</v>
      </c>
      <c r="T229" s="315">
        <f>S229*H229</f>
        <v>0</v>
      </c>
      <c r="AR229" s="296" t="s">
        <v>1469</v>
      </c>
      <c r="AT229" s="296" t="s">
        <v>1492</v>
      </c>
      <c r="AU229" s="296" t="s">
        <v>1407</v>
      </c>
      <c r="AY229" s="207" t="s">
        <v>1466</v>
      </c>
      <c r="BE229" s="297">
        <f>IF(N229="základní",J229,0)</f>
        <v>2347</v>
      </c>
      <c r="BF229" s="297">
        <f>IF(N229="snížená",J229,0)</f>
        <v>0</v>
      </c>
      <c r="BG229" s="297">
        <f>IF(N229="zákl. přenesená",J229,0)</f>
        <v>0</v>
      </c>
      <c r="BH229" s="297">
        <f>IF(N229="sníž. přenesená",J229,0)</f>
        <v>0</v>
      </c>
      <c r="BI229" s="297">
        <f>IF(N229="nulová",J229,0)</f>
        <v>0</v>
      </c>
      <c r="BJ229" s="207" t="s">
        <v>1464</v>
      </c>
      <c r="BK229" s="297">
        <f>ROUND(I229*H229,0)</f>
        <v>2347</v>
      </c>
      <c r="BL229" s="207" t="s">
        <v>1469</v>
      </c>
      <c r="BM229" s="296" t="s">
        <v>1857</v>
      </c>
    </row>
    <row r="230" spans="2:65" s="316" customFormat="1" x14ac:dyDescent="0.25">
      <c r="B230" s="317"/>
      <c r="D230" s="318" t="s">
        <v>1494</v>
      </c>
      <c r="E230" s="319" t="s">
        <v>1415</v>
      </c>
      <c r="F230" s="320" t="s">
        <v>1858</v>
      </c>
      <c r="H230" s="321">
        <v>136.44</v>
      </c>
      <c r="L230" s="317"/>
      <c r="M230" s="322"/>
      <c r="T230" s="323"/>
      <c r="AT230" s="319" t="s">
        <v>1494</v>
      </c>
      <c r="AU230" s="319" t="s">
        <v>1407</v>
      </c>
      <c r="AV230" s="316" t="s">
        <v>1407</v>
      </c>
      <c r="AW230" s="316" t="s">
        <v>1496</v>
      </c>
      <c r="AX230" s="316" t="s">
        <v>1464</v>
      </c>
      <c r="AY230" s="319" t="s">
        <v>1466</v>
      </c>
    </row>
    <row r="231" spans="2:65" s="216" customFormat="1" ht="16.5" customHeight="1" x14ac:dyDescent="0.25">
      <c r="B231" s="283"/>
      <c r="C231" s="305" t="s">
        <v>1649</v>
      </c>
      <c r="D231" s="305" t="s">
        <v>1492</v>
      </c>
      <c r="E231" s="306" t="s">
        <v>264</v>
      </c>
      <c r="F231" s="307" t="s">
        <v>1231</v>
      </c>
      <c r="G231" s="308" t="s">
        <v>9</v>
      </c>
      <c r="H231" s="309">
        <v>15.16</v>
      </c>
      <c r="I231" s="310">
        <v>54.3</v>
      </c>
      <c r="J231" s="310">
        <f>ROUND(I231*H231,0)</f>
        <v>823</v>
      </c>
      <c r="K231" s="311"/>
      <c r="L231" s="217"/>
      <c r="M231" s="312" t="s">
        <v>1415</v>
      </c>
      <c r="N231" s="313" t="s">
        <v>1432</v>
      </c>
      <c r="O231" s="314">
        <v>0</v>
      </c>
      <c r="P231" s="314">
        <f>O231*H231</f>
        <v>0</v>
      </c>
      <c r="Q231" s="314">
        <v>0</v>
      </c>
      <c r="R231" s="314">
        <f>Q231*H231</f>
        <v>0</v>
      </c>
      <c r="S231" s="314">
        <v>0</v>
      </c>
      <c r="T231" s="315">
        <f>S231*H231</f>
        <v>0</v>
      </c>
      <c r="AR231" s="296" t="s">
        <v>1469</v>
      </c>
      <c r="AT231" s="296" t="s">
        <v>1492</v>
      </c>
      <c r="AU231" s="296" t="s">
        <v>1407</v>
      </c>
      <c r="AY231" s="207" t="s">
        <v>1466</v>
      </c>
      <c r="BE231" s="297">
        <f>IF(N231="základní",J231,0)</f>
        <v>823</v>
      </c>
      <c r="BF231" s="297">
        <f>IF(N231="snížená",J231,0)</f>
        <v>0</v>
      </c>
      <c r="BG231" s="297">
        <f>IF(N231="zákl. přenesená",J231,0)</f>
        <v>0</v>
      </c>
      <c r="BH231" s="297">
        <f>IF(N231="sníž. přenesená",J231,0)</f>
        <v>0</v>
      </c>
      <c r="BI231" s="297">
        <f>IF(N231="nulová",J231,0)</f>
        <v>0</v>
      </c>
      <c r="BJ231" s="207" t="s">
        <v>1464</v>
      </c>
      <c r="BK231" s="297">
        <f>ROUND(I231*H231,0)</f>
        <v>823</v>
      </c>
      <c r="BL231" s="207" t="s">
        <v>1469</v>
      </c>
      <c r="BM231" s="296" t="s">
        <v>1859</v>
      </c>
    </row>
    <row r="232" spans="2:65" s="216" customFormat="1" ht="16.5" customHeight="1" x14ac:dyDescent="0.25">
      <c r="B232" s="283"/>
      <c r="C232" s="305" t="s">
        <v>1651</v>
      </c>
      <c r="D232" s="305" t="s">
        <v>1492</v>
      </c>
      <c r="E232" s="306" t="s">
        <v>145</v>
      </c>
      <c r="F232" s="307" t="s">
        <v>945</v>
      </c>
      <c r="G232" s="308" t="s">
        <v>14</v>
      </c>
      <c r="H232" s="309">
        <v>15.16</v>
      </c>
      <c r="I232" s="310">
        <v>14.9</v>
      </c>
      <c r="J232" s="310">
        <f>ROUND(I232*H232,0)</f>
        <v>226</v>
      </c>
      <c r="K232" s="311"/>
      <c r="L232" s="217"/>
      <c r="M232" s="312" t="s">
        <v>1415</v>
      </c>
      <c r="N232" s="313" t="s">
        <v>1432</v>
      </c>
      <c r="O232" s="314">
        <v>0</v>
      </c>
      <c r="P232" s="314">
        <f>O232*H232</f>
        <v>0</v>
      </c>
      <c r="Q232" s="314">
        <v>0</v>
      </c>
      <c r="R232" s="314">
        <f>Q232*H232</f>
        <v>0</v>
      </c>
      <c r="S232" s="314">
        <v>0</v>
      </c>
      <c r="T232" s="315">
        <f>S232*H232</f>
        <v>0</v>
      </c>
      <c r="AR232" s="296" t="s">
        <v>1469</v>
      </c>
      <c r="AT232" s="296" t="s">
        <v>1492</v>
      </c>
      <c r="AU232" s="296" t="s">
        <v>1407</v>
      </c>
      <c r="AY232" s="207" t="s">
        <v>1466</v>
      </c>
      <c r="BE232" s="297">
        <f>IF(N232="základní",J232,0)</f>
        <v>226</v>
      </c>
      <c r="BF232" s="297">
        <f>IF(N232="snížená",J232,0)</f>
        <v>0</v>
      </c>
      <c r="BG232" s="297">
        <f>IF(N232="zákl. přenesená",J232,0)</f>
        <v>0</v>
      </c>
      <c r="BH232" s="297">
        <f>IF(N232="sníž. přenesená",J232,0)</f>
        <v>0</v>
      </c>
      <c r="BI232" s="297">
        <f>IF(N232="nulová",J232,0)</f>
        <v>0</v>
      </c>
      <c r="BJ232" s="207" t="s">
        <v>1464</v>
      </c>
      <c r="BK232" s="297">
        <f>ROUND(I232*H232,0)</f>
        <v>226</v>
      </c>
      <c r="BL232" s="207" t="s">
        <v>1469</v>
      </c>
      <c r="BM232" s="296" t="s">
        <v>1860</v>
      </c>
    </row>
    <row r="233" spans="2:65" s="216" customFormat="1" ht="16.5" customHeight="1" x14ac:dyDescent="0.25">
      <c r="B233" s="283"/>
      <c r="C233" s="305" t="s">
        <v>1655</v>
      </c>
      <c r="D233" s="305" t="s">
        <v>1492</v>
      </c>
      <c r="E233" s="306" t="s">
        <v>272</v>
      </c>
      <c r="F233" s="307" t="s">
        <v>1007</v>
      </c>
      <c r="G233" s="308" t="s">
        <v>13</v>
      </c>
      <c r="H233" s="309">
        <v>52.667999999999999</v>
      </c>
      <c r="I233" s="310">
        <v>15</v>
      </c>
      <c r="J233" s="310">
        <f>ROUND(I233*H233,0)</f>
        <v>790</v>
      </c>
      <c r="K233" s="311"/>
      <c r="L233" s="217"/>
      <c r="M233" s="312" t="s">
        <v>1415</v>
      </c>
      <c r="N233" s="313" t="s">
        <v>1432</v>
      </c>
      <c r="O233" s="314">
        <v>0</v>
      </c>
      <c r="P233" s="314">
        <f>O233*H233</f>
        <v>0</v>
      </c>
      <c r="Q233" s="314">
        <v>0</v>
      </c>
      <c r="R233" s="314">
        <f>Q233*H233</f>
        <v>0</v>
      </c>
      <c r="S233" s="314">
        <v>0</v>
      </c>
      <c r="T233" s="315">
        <f>S233*H233</f>
        <v>0</v>
      </c>
      <c r="AR233" s="296" t="s">
        <v>1469</v>
      </c>
      <c r="AT233" s="296" t="s">
        <v>1492</v>
      </c>
      <c r="AU233" s="296" t="s">
        <v>1407</v>
      </c>
      <c r="AY233" s="207" t="s">
        <v>1466</v>
      </c>
      <c r="BE233" s="297">
        <f>IF(N233="základní",J233,0)</f>
        <v>790</v>
      </c>
      <c r="BF233" s="297">
        <f>IF(N233="snížená",J233,0)</f>
        <v>0</v>
      </c>
      <c r="BG233" s="297">
        <f>IF(N233="zákl. přenesená",J233,0)</f>
        <v>0</v>
      </c>
      <c r="BH233" s="297">
        <f>IF(N233="sníž. přenesená",J233,0)</f>
        <v>0</v>
      </c>
      <c r="BI233" s="297">
        <f>IF(N233="nulová",J233,0)</f>
        <v>0</v>
      </c>
      <c r="BJ233" s="207" t="s">
        <v>1464</v>
      </c>
      <c r="BK233" s="297">
        <f>ROUND(I233*H233,0)</f>
        <v>790</v>
      </c>
      <c r="BL233" s="207" t="s">
        <v>1469</v>
      </c>
      <c r="BM233" s="296" t="s">
        <v>1861</v>
      </c>
    </row>
    <row r="234" spans="2:65" s="216" customFormat="1" ht="16.5" customHeight="1" x14ac:dyDescent="0.25">
      <c r="B234" s="283"/>
      <c r="C234" s="305" t="s">
        <v>1657</v>
      </c>
      <c r="D234" s="305" t="s">
        <v>1492</v>
      </c>
      <c r="E234" s="306" t="s">
        <v>272</v>
      </c>
      <c r="F234" s="307" t="s">
        <v>1007</v>
      </c>
      <c r="G234" s="308" t="s">
        <v>13</v>
      </c>
      <c r="H234" s="309">
        <v>52.667999999999999</v>
      </c>
      <c r="I234" s="310">
        <v>15</v>
      </c>
      <c r="J234" s="310">
        <f>ROUND(I234*H234,0)</f>
        <v>790</v>
      </c>
      <c r="K234" s="311"/>
      <c r="L234" s="217"/>
      <c r="M234" s="312" t="s">
        <v>1415</v>
      </c>
      <c r="N234" s="313" t="s">
        <v>1432</v>
      </c>
      <c r="O234" s="314">
        <v>0</v>
      </c>
      <c r="P234" s="314">
        <f>O234*H234</f>
        <v>0</v>
      </c>
      <c r="Q234" s="314">
        <v>0</v>
      </c>
      <c r="R234" s="314">
        <f>Q234*H234</f>
        <v>0</v>
      </c>
      <c r="S234" s="314">
        <v>0</v>
      </c>
      <c r="T234" s="315">
        <f>S234*H234</f>
        <v>0</v>
      </c>
      <c r="AR234" s="296" t="s">
        <v>1469</v>
      </c>
      <c r="AT234" s="296" t="s">
        <v>1492</v>
      </c>
      <c r="AU234" s="296" t="s">
        <v>1407</v>
      </c>
      <c r="AY234" s="207" t="s">
        <v>1466</v>
      </c>
      <c r="BE234" s="297">
        <f>IF(N234="základní",J234,0)</f>
        <v>790</v>
      </c>
      <c r="BF234" s="297">
        <f>IF(N234="snížená",J234,0)</f>
        <v>0</v>
      </c>
      <c r="BG234" s="297">
        <f>IF(N234="zákl. přenesená",J234,0)</f>
        <v>0</v>
      </c>
      <c r="BH234" s="297">
        <f>IF(N234="sníž. přenesená",J234,0)</f>
        <v>0</v>
      </c>
      <c r="BI234" s="297">
        <f>IF(N234="nulová",J234,0)</f>
        <v>0</v>
      </c>
      <c r="BJ234" s="207" t="s">
        <v>1464</v>
      </c>
      <c r="BK234" s="297">
        <f>ROUND(I234*H234,0)</f>
        <v>790</v>
      </c>
      <c r="BL234" s="207" t="s">
        <v>1469</v>
      </c>
      <c r="BM234" s="296" t="s">
        <v>1862</v>
      </c>
    </row>
    <row r="235" spans="2:65" s="216" customFormat="1" ht="16.5" customHeight="1" x14ac:dyDescent="0.25">
      <c r="B235" s="283"/>
      <c r="C235" s="305" t="s">
        <v>1659</v>
      </c>
      <c r="D235" s="305" t="s">
        <v>1492</v>
      </c>
      <c r="E235" s="306" t="s">
        <v>283</v>
      </c>
      <c r="F235" s="307" t="s">
        <v>542</v>
      </c>
      <c r="G235" s="308" t="s">
        <v>9</v>
      </c>
      <c r="H235" s="309">
        <v>15.16</v>
      </c>
      <c r="I235" s="310">
        <v>410</v>
      </c>
      <c r="J235" s="310">
        <f>ROUND(I235*H235,0)</f>
        <v>6216</v>
      </c>
      <c r="K235" s="311"/>
      <c r="L235" s="217"/>
      <c r="M235" s="312" t="s">
        <v>1415</v>
      </c>
      <c r="N235" s="313" t="s">
        <v>1432</v>
      </c>
      <c r="O235" s="314">
        <v>0</v>
      </c>
      <c r="P235" s="314">
        <f>O235*H235</f>
        <v>0</v>
      </c>
      <c r="Q235" s="314">
        <v>0</v>
      </c>
      <c r="R235" s="314">
        <f>Q235*H235</f>
        <v>0</v>
      </c>
      <c r="S235" s="314">
        <v>0</v>
      </c>
      <c r="T235" s="315">
        <f>S235*H235</f>
        <v>0</v>
      </c>
      <c r="AR235" s="296" t="s">
        <v>1469</v>
      </c>
      <c r="AT235" s="296" t="s">
        <v>1492</v>
      </c>
      <c r="AU235" s="296" t="s">
        <v>1407</v>
      </c>
      <c r="AY235" s="207" t="s">
        <v>1466</v>
      </c>
      <c r="BE235" s="297">
        <f>IF(N235="základní",J235,0)</f>
        <v>6216</v>
      </c>
      <c r="BF235" s="297">
        <f>IF(N235="snížená",J235,0)</f>
        <v>0</v>
      </c>
      <c r="BG235" s="297">
        <f>IF(N235="zákl. přenesená",J235,0)</f>
        <v>0</v>
      </c>
      <c r="BH235" s="297">
        <f>IF(N235="sníž. přenesená",J235,0)</f>
        <v>0</v>
      </c>
      <c r="BI235" s="297">
        <f>IF(N235="nulová",J235,0)</f>
        <v>0</v>
      </c>
      <c r="BJ235" s="207" t="s">
        <v>1464</v>
      </c>
      <c r="BK235" s="297">
        <f>ROUND(I235*H235,0)</f>
        <v>6216</v>
      </c>
      <c r="BL235" s="207" t="s">
        <v>1469</v>
      </c>
      <c r="BM235" s="296" t="s">
        <v>1863</v>
      </c>
    </row>
    <row r="236" spans="2:65" s="273" customFormat="1" ht="22.9" customHeight="1" x14ac:dyDescent="0.25">
      <c r="B236" s="274"/>
      <c r="D236" s="275" t="s">
        <v>1461</v>
      </c>
      <c r="E236" s="303" t="s">
        <v>1580</v>
      </c>
      <c r="F236" s="303" t="s">
        <v>1030</v>
      </c>
      <c r="J236" s="304">
        <f>BK236</f>
        <v>3144</v>
      </c>
      <c r="L236" s="274"/>
      <c r="M236" s="278"/>
      <c r="P236" s="279">
        <f>SUM(P237:P242)</f>
        <v>0</v>
      </c>
      <c r="R236" s="279">
        <f>SUM(R237:R242)</f>
        <v>0</v>
      </c>
      <c r="T236" s="280">
        <f>SUM(T237:T242)</f>
        <v>0</v>
      </c>
      <c r="AR236" s="275" t="s">
        <v>1464</v>
      </c>
      <c r="AT236" s="281" t="s">
        <v>1461</v>
      </c>
      <c r="AU236" s="281" t="s">
        <v>1464</v>
      </c>
      <c r="AY236" s="275" t="s">
        <v>1466</v>
      </c>
      <c r="BK236" s="282">
        <f>SUM(BK237:BK242)</f>
        <v>3144</v>
      </c>
    </row>
    <row r="237" spans="2:65" s="216" customFormat="1" ht="16.5" customHeight="1" x14ac:dyDescent="0.25">
      <c r="B237" s="283"/>
      <c r="C237" s="305" t="s">
        <v>1668</v>
      </c>
      <c r="D237" s="305" t="s">
        <v>1492</v>
      </c>
      <c r="E237" s="306" t="s">
        <v>284</v>
      </c>
      <c r="F237" s="307" t="s">
        <v>608</v>
      </c>
      <c r="G237" s="308" t="s">
        <v>13</v>
      </c>
      <c r="H237" s="309">
        <v>52.667999999999999</v>
      </c>
      <c r="I237" s="310">
        <v>28.5</v>
      </c>
      <c r="J237" s="310">
        <f>ROUND(I237*H237,0)</f>
        <v>1501</v>
      </c>
      <c r="K237" s="311"/>
      <c r="L237" s="217"/>
      <c r="M237" s="312" t="s">
        <v>1415</v>
      </c>
      <c r="N237" s="313" t="s">
        <v>1432</v>
      </c>
      <c r="O237" s="314">
        <v>0</v>
      </c>
      <c r="P237" s="314">
        <f>O237*H237</f>
        <v>0</v>
      </c>
      <c r="Q237" s="314">
        <v>0</v>
      </c>
      <c r="R237" s="314">
        <f>Q237*H237</f>
        <v>0</v>
      </c>
      <c r="S237" s="314">
        <v>0</v>
      </c>
      <c r="T237" s="315">
        <f>S237*H237</f>
        <v>0</v>
      </c>
      <c r="AR237" s="296" t="s">
        <v>1469</v>
      </c>
      <c r="AT237" s="296" t="s">
        <v>1492</v>
      </c>
      <c r="AU237" s="296" t="s">
        <v>1407</v>
      </c>
      <c r="AY237" s="207" t="s">
        <v>1466</v>
      </c>
      <c r="BE237" s="297">
        <f>IF(N237="základní",J237,0)</f>
        <v>1501</v>
      </c>
      <c r="BF237" s="297">
        <f>IF(N237="snížená",J237,0)</f>
        <v>0</v>
      </c>
      <c r="BG237" s="297">
        <f>IF(N237="zákl. přenesená",J237,0)</f>
        <v>0</v>
      </c>
      <c r="BH237" s="297">
        <f>IF(N237="sníž. přenesená",J237,0)</f>
        <v>0</v>
      </c>
      <c r="BI237" s="297">
        <f>IF(N237="nulová",J237,0)</f>
        <v>0</v>
      </c>
      <c r="BJ237" s="207" t="s">
        <v>1464</v>
      </c>
      <c r="BK237" s="297">
        <f>ROUND(I237*H237,0)</f>
        <v>1501</v>
      </c>
      <c r="BL237" s="207" t="s">
        <v>1469</v>
      </c>
      <c r="BM237" s="296" t="s">
        <v>1864</v>
      </c>
    </row>
    <row r="238" spans="2:65" s="316" customFormat="1" x14ac:dyDescent="0.25">
      <c r="B238" s="317"/>
      <c r="D238" s="318" t="s">
        <v>1494</v>
      </c>
      <c r="E238" s="319" t="s">
        <v>1415</v>
      </c>
      <c r="F238" s="320" t="s">
        <v>1865</v>
      </c>
      <c r="H238" s="321">
        <v>49.808</v>
      </c>
      <c r="L238" s="317"/>
      <c r="M238" s="322"/>
      <c r="T238" s="323"/>
      <c r="AT238" s="319" t="s">
        <v>1494</v>
      </c>
      <c r="AU238" s="319" t="s">
        <v>1407</v>
      </c>
      <c r="AV238" s="316" t="s">
        <v>1407</v>
      </c>
      <c r="AW238" s="316" t="s">
        <v>1496</v>
      </c>
      <c r="AX238" s="316" t="s">
        <v>1465</v>
      </c>
      <c r="AY238" s="319" t="s">
        <v>1466</v>
      </c>
    </row>
    <row r="239" spans="2:65" s="316" customFormat="1" x14ac:dyDescent="0.25">
      <c r="B239" s="317"/>
      <c r="D239" s="318" t="s">
        <v>1494</v>
      </c>
      <c r="E239" s="319" t="s">
        <v>1415</v>
      </c>
      <c r="F239" s="320" t="s">
        <v>1866</v>
      </c>
      <c r="H239" s="321">
        <v>2.86</v>
      </c>
      <c r="L239" s="317"/>
      <c r="M239" s="322"/>
      <c r="T239" s="323"/>
      <c r="AT239" s="319" t="s">
        <v>1494</v>
      </c>
      <c r="AU239" s="319" t="s">
        <v>1407</v>
      </c>
      <c r="AV239" s="316" t="s">
        <v>1407</v>
      </c>
      <c r="AW239" s="316" t="s">
        <v>1496</v>
      </c>
      <c r="AX239" s="316" t="s">
        <v>1465</v>
      </c>
      <c r="AY239" s="319" t="s">
        <v>1466</v>
      </c>
    </row>
    <row r="240" spans="2:65" s="324" customFormat="1" x14ac:dyDescent="0.25">
      <c r="B240" s="325"/>
      <c r="D240" s="318" t="s">
        <v>1494</v>
      </c>
      <c r="E240" s="326" t="s">
        <v>1415</v>
      </c>
      <c r="F240" s="327" t="s">
        <v>1498</v>
      </c>
      <c r="H240" s="328">
        <v>52.667999999999999</v>
      </c>
      <c r="L240" s="325"/>
      <c r="M240" s="329"/>
      <c r="T240" s="330"/>
      <c r="AT240" s="326" t="s">
        <v>1494</v>
      </c>
      <c r="AU240" s="326" t="s">
        <v>1407</v>
      </c>
      <c r="AV240" s="324" t="s">
        <v>1469</v>
      </c>
      <c r="AW240" s="324" t="s">
        <v>1496</v>
      </c>
      <c r="AX240" s="324" t="s">
        <v>1464</v>
      </c>
      <c r="AY240" s="326" t="s">
        <v>1466</v>
      </c>
    </row>
    <row r="241" spans="2:65" s="216" customFormat="1" ht="16.5" customHeight="1" x14ac:dyDescent="0.25">
      <c r="B241" s="283"/>
      <c r="C241" s="284" t="s">
        <v>1672</v>
      </c>
      <c r="D241" s="284" t="s">
        <v>1</v>
      </c>
      <c r="E241" s="285" t="s">
        <v>115</v>
      </c>
      <c r="F241" s="286" t="s">
        <v>229</v>
      </c>
      <c r="G241" s="287" t="s">
        <v>13</v>
      </c>
      <c r="H241" s="288">
        <v>63.201999999999998</v>
      </c>
      <c r="I241" s="289">
        <v>26</v>
      </c>
      <c r="J241" s="289">
        <f>ROUND(I241*H241,0)</f>
        <v>1643</v>
      </c>
      <c r="K241" s="290"/>
      <c r="L241" s="291"/>
      <c r="M241" s="331" t="s">
        <v>1415</v>
      </c>
      <c r="N241" s="332" t="s">
        <v>1432</v>
      </c>
      <c r="O241" s="314">
        <v>0</v>
      </c>
      <c r="P241" s="314">
        <f>O241*H241</f>
        <v>0</v>
      </c>
      <c r="Q241" s="314">
        <v>0</v>
      </c>
      <c r="R241" s="314">
        <f>Q241*H241</f>
        <v>0</v>
      </c>
      <c r="S241" s="314">
        <v>0</v>
      </c>
      <c r="T241" s="315">
        <f>S241*H241</f>
        <v>0</v>
      </c>
      <c r="AR241" s="296" t="s">
        <v>1468</v>
      </c>
      <c r="AT241" s="296" t="s">
        <v>1</v>
      </c>
      <c r="AU241" s="296" t="s">
        <v>1407</v>
      </c>
      <c r="AY241" s="207" t="s">
        <v>1466</v>
      </c>
      <c r="BE241" s="297">
        <f>IF(N241="základní",J241,0)</f>
        <v>1643</v>
      </c>
      <c r="BF241" s="297">
        <f>IF(N241="snížená",J241,0)</f>
        <v>0</v>
      </c>
      <c r="BG241" s="297">
        <f>IF(N241="zákl. přenesená",J241,0)</f>
        <v>0</v>
      </c>
      <c r="BH241" s="297">
        <f>IF(N241="sníž. přenesená",J241,0)</f>
        <v>0</v>
      </c>
      <c r="BI241" s="297">
        <f>IF(N241="nulová",J241,0)</f>
        <v>0</v>
      </c>
      <c r="BJ241" s="207" t="s">
        <v>1464</v>
      </c>
      <c r="BK241" s="297">
        <f>ROUND(I241*H241,0)</f>
        <v>1643</v>
      </c>
      <c r="BL241" s="207" t="s">
        <v>1469</v>
      </c>
      <c r="BM241" s="296" t="s">
        <v>1867</v>
      </c>
    </row>
    <row r="242" spans="2:65" s="316" customFormat="1" x14ac:dyDescent="0.25">
      <c r="B242" s="317"/>
      <c r="D242" s="318" t="s">
        <v>1494</v>
      </c>
      <c r="E242" s="319" t="s">
        <v>1415</v>
      </c>
      <c r="F242" s="320" t="s">
        <v>1868</v>
      </c>
      <c r="H242" s="321">
        <v>63.201999999999998</v>
      </c>
      <c r="L242" s="317"/>
      <c r="M242" s="322"/>
      <c r="T242" s="323"/>
      <c r="AT242" s="319" t="s">
        <v>1494</v>
      </c>
      <c r="AU242" s="319" t="s">
        <v>1407</v>
      </c>
      <c r="AV242" s="316" t="s">
        <v>1407</v>
      </c>
      <c r="AW242" s="316" t="s">
        <v>1496</v>
      </c>
      <c r="AX242" s="316" t="s">
        <v>1464</v>
      </c>
      <c r="AY242" s="319" t="s">
        <v>1466</v>
      </c>
    </row>
    <row r="243" spans="2:65" s="273" customFormat="1" ht="22.9" customHeight="1" x14ac:dyDescent="0.25">
      <c r="B243" s="274"/>
      <c r="D243" s="275" t="s">
        <v>1461</v>
      </c>
      <c r="E243" s="303" t="s">
        <v>1588</v>
      </c>
      <c r="F243" s="303" t="s">
        <v>1245</v>
      </c>
      <c r="J243" s="304">
        <f>BK243</f>
        <v>22177</v>
      </c>
      <c r="L243" s="274"/>
      <c r="M243" s="278"/>
      <c r="P243" s="279">
        <f>SUM(P244:P250)</f>
        <v>0</v>
      </c>
      <c r="R243" s="279">
        <f>SUM(R244:R250)</f>
        <v>0</v>
      </c>
      <c r="T243" s="280">
        <f>SUM(T244:T250)</f>
        <v>0</v>
      </c>
      <c r="AR243" s="275" t="s">
        <v>1464</v>
      </c>
      <c r="AT243" s="281" t="s">
        <v>1461</v>
      </c>
      <c r="AU243" s="281" t="s">
        <v>1464</v>
      </c>
      <c r="AY243" s="275" t="s">
        <v>1466</v>
      </c>
      <c r="BK243" s="282">
        <f>SUM(BK244:BK250)</f>
        <v>22177</v>
      </c>
    </row>
    <row r="244" spans="2:65" s="216" customFormat="1" ht="24" customHeight="1" x14ac:dyDescent="0.25">
      <c r="B244" s="283"/>
      <c r="C244" s="305" t="s">
        <v>1694</v>
      </c>
      <c r="D244" s="305" t="s">
        <v>1492</v>
      </c>
      <c r="E244" s="306" t="s">
        <v>285</v>
      </c>
      <c r="F244" s="307" t="s">
        <v>1350</v>
      </c>
      <c r="G244" s="308" t="s">
        <v>13</v>
      </c>
      <c r="H244" s="309">
        <v>2.6</v>
      </c>
      <c r="I244" s="310">
        <v>197</v>
      </c>
      <c r="J244" s="310">
        <f>ROUND(I244*H244,0)</f>
        <v>512</v>
      </c>
      <c r="K244" s="311"/>
      <c r="L244" s="217"/>
      <c r="M244" s="312" t="s">
        <v>1415</v>
      </c>
      <c r="N244" s="313" t="s">
        <v>1432</v>
      </c>
      <c r="O244" s="314">
        <v>0</v>
      </c>
      <c r="P244" s="314">
        <f>O244*H244</f>
        <v>0</v>
      </c>
      <c r="Q244" s="314">
        <v>0</v>
      </c>
      <c r="R244" s="314">
        <f>Q244*H244</f>
        <v>0</v>
      </c>
      <c r="S244" s="314">
        <v>0</v>
      </c>
      <c r="T244" s="315">
        <f>S244*H244</f>
        <v>0</v>
      </c>
      <c r="AR244" s="296" t="s">
        <v>1469</v>
      </c>
      <c r="AT244" s="296" t="s">
        <v>1492</v>
      </c>
      <c r="AU244" s="296" t="s">
        <v>1407</v>
      </c>
      <c r="AY244" s="207" t="s">
        <v>1466</v>
      </c>
      <c r="BE244" s="297">
        <f>IF(N244="základní",J244,0)</f>
        <v>512</v>
      </c>
      <c r="BF244" s="297">
        <f>IF(N244="snížená",J244,0)</f>
        <v>0</v>
      </c>
      <c r="BG244" s="297">
        <f>IF(N244="zákl. přenesená",J244,0)</f>
        <v>0</v>
      </c>
      <c r="BH244" s="297">
        <f>IF(N244="sníž. přenesená",J244,0)</f>
        <v>0</v>
      </c>
      <c r="BI244" s="297">
        <f>IF(N244="nulová",J244,0)</f>
        <v>0</v>
      </c>
      <c r="BJ244" s="207" t="s">
        <v>1464</v>
      </c>
      <c r="BK244" s="297">
        <f>ROUND(I244*H244,0)</f>
        <v>512</v>
      </c>
      <c r="BL244" s="207" t="s">
        <v>1469</v>
      </c>
      <c r="BM244" s="296" t="s">
        <v>1869</v>
      </c>
    </row>
    <row r="245" spans="2:65" s="316" customFormat="1" x14ac:dyDescent="0.25">
      <c r="B245" s="317"/>
      <c r="D245" s="318" t="s">
        <v>1494</v>
      </c>
      <c r="E245" s="319" t="s">
        <v>1415</v>
      </c>
      <c r="F245" s="320" t="s">
        <v>1870</v>
      </c>
      <c r="H245" s="321">
        <v>2.6</v>
      </c>
      <c r="L245" s="317"/>
      <c r="M245" s="322"/>
      <c r="T245" s="323"/>
      <c r="AT245" s="319" t="s">
        <v>1494</v>
      </c>
      <c r="AU245" s="319" t="s">
        <v>1407</v>
      </c>
      <c r="AV245" s="316" t="s">
        <v>1407</v>
      </c>
      <c r="AW245" s="316" t="s">
        <v>1496</v>
      </c>
      <c r="AX245" s="316" t="s">
        <v>1464</v>
      </c>
      <c r="AY245" s="319" t="s">
        <v>1466</v>
      </c>
    </row>
    <row r="246" spans="2:65" s="216" customFormat="1" ht="16.5" customHeight="1" x14ac:dyDescent="0.25">
      <c r="B246" s="283"/>
      <c r="C246" s="305" t="s">
        <v>1681</v>
      </c>
      <c r="D246" s="305" t="s">
        <v>1492</v>
      </c>
      <c r="E246" s="306" t="s">
        <v>287</v>
      </c>
      <c r="F246" s="307" t="s">
        <v>1221</v>
      </c>
      <c r="G246" s="308" t="s">
        <v>13</v>
      </c>
      <c r="H246" s="309">
        <v>52.667999999999999</v>
      </c>
      <c r="I246" s="310">
        <v>199</v>
      </c>
      <c r="J246" s="310">
        <f>ROUND(I246*H246,0)</f>
        <v>10481</v>
      </c>
      <c r="K246" s="311"/>
      <c r="L246" s="217"/>
      <c r="M246" s="312" t="s">
        <v>1415</v>
      </c>
      <c r="N246" s="313" t="s">
        <v>1432</v>
      </c>
      <c r="O246" s="314">
        <v>0</v>
      </c>
      <c r="P246" s="314">
        <f>O246*H246</f>
        <v>0</v>
      </c>
      <c r="Q246" s="314">
        <v>0</v>
      </c>
      <c r="R246" s="314">
        <f>Q246*H246</f>
        <v>0</v>
      </c>
      <c r="S246" s="314">
        <v>0</v>
      </c>
      <c r="T246" s="315">
        <f>S246*H246</f>
        <v>0</v>
      </c>
      <c r="AR246" s="296" t="s">
        <v>1469</v>
      </c>
      <c r="AT246" s="296" t="s">
        <v>1492</v>
      </c>
      <c r="AU246" s="296" t="s">
        <v>1407</v>
      </c>
      <c r="AY246" s="207" t="s">
        <v>1466</v>
      </c>
      <c r="BE246" s="297">
        <f>IF(N246="základní",J246,0)</f>
        <v>10481</v>
      </c>
      <c r="BF246" s="297">
        <f>IF(N246="snížená",J246,0)</f>
        <v>0</v>
      </c>
      <c r="BG246" s="297">
        <f>IF(N246="zákl. přenesená",J246,0)</f>
        <v>0</v>
      </c>
      <c r="BH246" s="297">
        <f>IF(N246="sníž. přenesená",J246,0)</f>
        <v>0</v>
      </c>
      <c r="BI246" s="297">
        <f>IF(N246="nulová",J246,0)</f>
        <v>0</v>
      </c>
      <c r="BJ246" s="207" t="s">
        <v>1464</v>
      </c>
      <c r="BK246" s="297">
        <f>ROUND(I246*H246,0)</f>
        <v>10481</v>
      </c>
      <c r="BL246" s="207" t="s">
        <v>1469</v>
      </c>
      <c r="BM246" s="296" t="s">
        <v>1871</v>
      </c>
    </row>
    <row r="247" spans="2:65" s="316" customFormat="1" x14ac:dyDescent="0.25">
      <c r="B247" s="317"/>
      <c r="D247" s="318" t="s">
        <v>1494</v>
      </c>
      <c r="E247" s="319" t="s">
        <v>1415</v>
      </c>
      <c r="F247" s="320" t="s">
        <v>1872</v>
      </c>
      <c r="H247" s="321">
        <v>52.667999999999999</v>
      </c>
      <c r="L247" s="317"/>
      <c r="M247" s="322"/>
      <c r="T247" s="323"/>
      <c r="AT247" s="319" t="s">
        <v>1494</v>
      </c>
      <c r="AU247" s="319" t="s">
        <v>1407</v>
      </c>
      <c r="AV247" s="316" t="s">
        <v>1407</v>
      </c>
      <c r="AW247" s="316" t="s">
        <v>1496</v>
      </c>
      <c r="AX247" s="316" t="s">
        <v>1465</v>
      </c>
      <c r="AY247" s="319" t="s">
        <v>1466</v>
      </c>
    </row>
    <row r="248" spans="2:65" s="324" customFormat="1" x14ac:dyDescent="0.25">
      <c r="B248" s="325"/>
      <c r="D248" s="318" t="s">
        <v>1494</v>
      </c>
      <c r="E248" s="326" t="s">
        <v>1415</v>
      </c>
      <c r="F248" s="327" t="s">
        <v>1498</v>
      </c>
      <c r="H248" s="328">
        <v>52.667999999999999</v>
      </c>
      <c r="L248" s="325"/>
      <c r="M248" s="329"/>
      <c r="T248" s="330"/>
      <c r="AT248" s="326" t="s">
        <v>1494</v>
      </c>
      <c r="AU248" s="326" t="s">
        <v>1407</v>
      </c>
      <c r="AV248" s="324" t="s">
        <v>1469</v>
      </c>
      <c r="AW248" s="324" t="s">
        <v>1496</v>
      </c>
      <c r="AX248" s="324" t="s">
        <v>1464</v>
      </c>
      <c r="AY248" s="326" t="s">
        <v>1466</v>
      </c>
    </row>
    <row r="249" spans="2:65" s="216" customFormat="1" ht="16.5" customHeight="1" x14ac:dyDescent="0.25">
      <c r="B249" s="283"/>
      <c r="C249" s="305" t="s">
        <v>1684</v>
      </c>
      <c r="D249" s="305" t="s">
        <v>1492</v>
      </c>
      <c r="E249" s="306" t="s">
        <v>1596</v>
      </c>
      <c r="F249" s="307" t="s">
        <v>1221</v>
      </c>
      <c r="G249" s="308" t="s">
        <v>13</v>
      </c>
      <c r="H249" s="309">
        <v>45.28</v>
      </c>
      <c r="I249" s="310">
        <v>247</v>
      </c>
      <c r="J249" s="310">
        <f>ROUND(I249*H249,0)</f>
        <v>11184</v>
      </c>
      <c r="K249" s="311"/>
      <c r="L249" s="217"/>
      <c r="M249" s="312" t="s">
        <v>1415</v>
      </c>
      <c r="N249" s="313" t="s">
        <v>1432</v>
      </c>
      <c r="O249" s="314">
        <v>0</v>
      </c>
      <c r="P249" s="314">
        <f>O249*H249</f>
        <v>0</v>
      </c>
      <c r="Q249" s="314">
        <v>0</v>
      </c>
      <c r="R249" s="314">
        <f>Q249*H249</f>
        <v>0</v>
      </c>
      <c r="S249" s="314">
        <v>0</v>
      </c>
      <c r="T249" s="315">
        <f>S249*H249</f>
        <v>0</v>
      </c>
      <c r="AR249" s="296" t="s">
        <v>1469</v>
      </c>
      <c r="AT249" s="296" t="s">
        <v>1492</v>
      </c>
      <c r="AU249" s="296" t="s">
        <v>1407</v>
      </c>
      <c r="AY249" s="207" t="s">
        <v>1466</v>
      </c>
      <c r="BE249" s="297">
        <f>IF(N249="základní",J249,0)</f>
        <v>11184</v>
      </c>
      <c r="BF249" s="297">
        <f>IF(N249="snížená",J249,0)</f>
        <v>0</v>
      </c>
      <c r="BG249" s="297">
        <f>IF(N249="zákl. přenesená",J249,0)</f>
        <v>0</v>
      </c>
      <c r="BH249" s="297">
        <f>IF(N249="sníž. přenesená",J249,0)</f>
        <v>0</v>
      </c>
      <c r="BI249" s="297">
        <f>IF(N249="nulová",J249,0)</f>
        <v>0</v>
      </c>
      <c r="BJ249" s="207" t="s">
        <v>1464</v>
      </c>
      <c r="BK249" s="297">
        <f>ROUND(I249*H249,0)</f>
        <v>11184</v>
      </c>
      <c r="BL249" s="207" t="s">
        <v>1469</v>
      </c>
      <c r="BM249" s="296" t="s">
        <v>1873</v>
      </c>
    </row>
    <row r="250" spans="2:65" s="316" customFormat="1" x14ac:dyDescent="0.25">
      <c r="B250" s="317"/>
      <c r="D250" s="318" t="s">
        <v>1494</v>
      </c>
      <c r="E250" s="319" t="s">
        <v>1415</v>
      </c>
      <c r="F250" s="320" t="s">
        <v>1874</v>
      </c>
      <c r="H250" s="321">
        <v>45.28</v>
      </c>
      <c r="L250" s="317"/>
      <c r="M250" s="322"/>
      <c r="T250" s="323"/>
      <c r="AT250" s="319" t="s">
        <v>1494</v>
      </c>
      <c r="AU250" s="319" t="s">
        <v>1407</v>
      </c>
      <c r="AV250" s="316" t="s">
        <v>1407</v>
      </c>
      <c r="AW250" s="316" t="s">
        <v>1496</v>
      </c>
      <c r="AX250" s="316" t="s">
        <v>1464</v>
      </c>
      <c r="AY250" s="319" t="s">
        <v>1466</v>
      </c>
    </row>
    <row r="251" spans="2:65" s="273" customFormat="1" ht="22.9" customHeight="1" x14ac:dyDescent="0.25">
      <c r="B251" s="274"/>
      <c r="D251" s="275" t="s">
        <v>1461</v>
      </c>
      <c r="E251" s="303" t="s">
        <v>1599</v>
      </c>
      <c r="F251" s="303" t="s">
        <v>1308</v>
      </c>
      <c r="J251" s="304">
        <f>BK251</f>
        <v>26031</v>
      </c>
      <c r="L251" s="274"/>
      <c r="M251" s="278"/>
      <c r="P251" s="279">
        <f>SUM(P252:P259)</f>
        <v>0</v>
      </c>
      <c r="R251" s="279">
        <f>SUM(R252:R259)</f>
        <v>0</v>
      </c>
      <c r="T251" s="280">
        <f>SUM(T252:T259)</f>
        <v>0</v>
      </c>
      <c r="AR251" s="275" t="s">
        <v>1464</v>
      </c>
      <c r="AT251" s="281" t="s">
        <v>1461</v>
      </c>
      <c r="AU251" s="281" t="s">
        <v>1464</v>
      </c>
      <c r="AY251" s="275" t="s">
        <v>1466</v>
      </c>
      <c r="BK251" s="282">
        <f>SUM(BK252:BK259)</f>
        <v>26031</v>
      </c>
    </row>
    <row r="252" spans="2:65" s="216" customFormat="1" ht="16.5" customHeight="1" x14ac:dyDescent="0.25">
      <c r="B252" s="283"/>
      <c r="C252" s="305" t="s">
        <v>1696</v>
      </c>
      <c r="D252" s="305" t="s">
        <v>1492</v>
      </c>
      <c r="E252" s="306" t="s">
        <v>294</v>
      </c>
      <c r="F252" s="307" t="s">
        <v>1215</v>
      </c>
      <c r="G252" s="308" t="s">
        <v>13</v>
      </c>
      <c r="H252" s="309">
        <v>2.6</v>
      </c>
      <c r="I252" s="310">
        <v>220</v>
      </c>
      <c r="J252" s="310">
        <f>ROUND(I252*H252,0)</f>
        <v>572</v>
      </c>
      <c r="K252" s="311"/>
      <c r="L252" s="217"/>
      <c r="M252" s="312" t="s">
        <v>1415</v>
      </c>
      <c r="N252" s="313" t="s">
        <v>1432</v>
      </c>
      <c r="O252" s="314">
        <v>0</v>
      </c>
      <c r="P252" s="314">
        <f>O252*H252</f>
        <v>0</v>
      </c>
      <c r="Q252" s="314">
        <v>0</v>
      </c>
      <c r="R252" s="314">
        <f>Q252*H252</f>
        <v>0</v>
      </c>
      <c r="S252" s="314">
        <v>0</v>
      </c>
      <c r="T252" s="315">
        <f>S252*H252</f>
        <v>0</v>
      </c>
      <c r="AR252" s="296" t="s">
        <v>1469</v>
      </c>
      <c r="AT252" s="296" t="s">
        <v>1492</v>
      </c>
      <c r="AU252" s="296" t="s">
        <v>1407</v>
      </c>
      <c r="AY252" s="207" t="s">
        <v>1466</v>
      </c>
      <c r="BE252" s="297">
        <f>IF(N252="základní",J252,0)</f>
        <v>572</v>
      </c>
      <c r="BF252" s="297">
        <f>IF(N252="snížená",J252,0)</f>
        <v>0</v>
      </c>
      <c r="BG252" s="297">
        <f>IF(N252="zákl. přenesená",J252,0)</f>
        <v>0</v>
      </c>
      <c r="BH252" s="297">
        <f>IF(N252="sníž. přenesená",J252,0)</f>
        <v>0</v>
      </c>
      <c r="BI252" s="297">
        <f>IF(N252="nulová",J252,0)</f>
        <v>0</v>
      </c>
      <c r="BJ252" s="207" t="s">
        <v>1464</v>
      </c>
      <c r="BK252" s="297">
        <f>ROUND(I252*H252,0)</f>
        <v>572</v>
      </c>
      <c r="BL252" s="207" t="s">
        <v>1469</v>
      </c>
      <c r="BM252" s="296" t="s">
        <v>1875</v>
      </c>
    </row>
    <row r="253" spans="2:65" s="316" customFormat="1" x14ac:dyDescent="0.25">
      <c r="B253" s="317"/>
      <c r="D253" s="318" t="s">
        <v>1494</v>
      </c>
      <c r="E253" s="319" t="s">
        <v>1415</v>
      </c>
      <c r="F253" s="320" t="s">
        <v>1876</v>
      </c>
      <c r="H253" s="321">
        <v>2.6</v>
      </c>
      <c r="L253" s="317"/>
      <c r="M253" s="322"/>
      <c r="T253" s="323"/>
      <c r="AT253" s="319" t="s">
        <v>1494</v>
      </c>
      <c r="AU253" s="319" t="s">
        <v>1407</v>
      </c>
      <c r="AV253" s="316" t="s">
        <v>1407</v>
      </c>
      <c r="AW253" s="316" t="s">
        <v>1496</v>
      </c>
      <c r="AX253" s="316" t="s">
        <v>1464</v>
      </c>
      <c r="AY253" s="319" t="s">
        <v>1466</v>
      </c>
    </row>
    <row r="254" spans="2:65" s="216" customFormat="1" ht="16.5" customHeight="1" x14ac:dyDescent="0.25">
      <c r="B254" s="283"/>
      <c r="C254" s="284" t="s">
        <v>1698</v>
      </c>
      <c r="D254" s="284" t="s">
        <v>1</v>
      </c>
      <c r="E254" s="285" t="s">
        <v>485</v>
      </c>
      <c r="F254" s="286" t="s">
        <v>1207</v>
      </c>
      <c r="G254" s="287" t="s">
        <v>13</v>
      </c>
      <c r="H254" s="288">
        <v>2.7040000000000002</v>
      </c>
      <c r="I254" s="289">
        <v>197</v>
      </c>
      <c r="J254" s="289">
        <f>ROUND(I254*H254,0)</f>
        <v>533</v>
      </c>
      <c r="K254" s="290"/>
      <c r="L254" s="291"/>
      <c r="M254" s="331" t="s">
        <v>1415</v>
      </c>
      <c r="N254" s="332" t="s">
        <v>1432</v>
      </c>
      <c r="O254" s="314">
        <v>0</v>
      </c>
      <c r="P254" s="314">
        <f>O254*H254</f>
        <v>0</v>
      </c>
      <c r="Q254" s="314">
        <v>0</v>
      </c>
      <c r="R254" s="314">
        <f>Q254*H254</f>
        <v>0</v>
      </c>
      <c r="S254" s="314">
        <v>0</v>
      </c>
      <c r="T254" s="315">
        <f>S254*H254</f>
        <v>0</v>
      </c>
      <c r="AR254" s="296" t="s">
        <v>1468</v>
      </c>
      <c r="AT254" s="296" t="s">
        <v>1</v>
      </c>
      <c r="AU254" s="296" t="s">
        <v>1407</v>
      </c>
      <c r="AY254" s="207" t="s">
        <v>1466</v>
      </c>
      <c r="BE254" s="297">
        <f>IF(N254="základní",J254,0)</f>
        <v>533</v>
      </c>
      <c r="BF254" s="297">
        <f>IF(N254="snížená",J254,0)</f>
        <v>0</v>
      </c>
      <c r="BG254" s="297">
        <f>IF(N254="zákl. přenesená",J254,0)</f>
        <v>0</v>
      </c>
      <c r="BH254" s="297">
        <f>IF(N254="sníž. přenesená",J254,0)</f>
        <v>0</v>
      </c>
      <c r="BI254" s="297">
        <f>IF(N254="nulová",J254,0)</f>
        <v>0</v>
      </c>
      <c r="BJ254" s="207" t="s">
        <v>1464</v>
      </c>
      <c r="BK254" s="297">
        <f>ROUND(I254*H254,0)</f>
        <v>533</v>
      </c>
      <c r="BL254" s="207" t="s">
        <v>1469</v>
      </c>
      <c r="BM254" s="296" t="s">
        <v>1877</v>
      </c>
    </row>
    <row r="255" spans="2:65" s="316" customFormat="1" x14ac:dyDescent="0.25">
      <c r="B255" s="317"/>
      <c r="D255" s="318" t="s">
        <v>1494</v>
      </c>
      <c r="E255" s="319" t="s">
        <v>1415</v>
      </c>
      <c r="F255" s="320" t="s">
        <v>1878</v>
      </c>
      <c r="H255" s="321">
        <v>2.7040000000000002</v>
      </c>
      <c r="L255" s="317"/>
      <c r="M255" s="322"/>
      <c r="T255" s="323"/>
      <c r="AT255" s="319" t="s">
        <v>1494</v>
      </c>
      <c r="AU255" s="319" t="s">
        <v>1407</v>
      </c>
      <c r="AV255" s="316" t="s">
        <v>1407</v>
      </c>
      <c r="AW255" s="316" t="s">
        <v>1496</v>
      </c>
      <c r="AX255" s="316" t="s">
        <v>1464</v>
      </c>
      <c r="AY255" s="319" t="s">
        <v>1466</v>
      </c>
    </row>
    <row r="256" spans="2:65" s="216" customFormat="1" ht="16.5" customHeight="1" x14ac:dyDescent="0.25">
      <c r="B256" s="283"/>
      <c r="C256" s="305" t="s">
        <v>1689</v>
      </c>
      <c r="D256" s="305" t="s">
        <v>1492</v>
      </c>
      <c r="E256" s="306" t="s">
        <v>295</v>
      </c>
      <c r="F256" s="307" t="s">
        <v>1216</v>
      </c>
      <c r="G256" s="308" t="s">
        <v>13</v>
      </c>
      <c r="H256" s="309">
        <v>45.28</v>
      </c>
      <c r="I256" s="310">
        <v>252</v>
      </c>
      <c r="J256" s="310">
        <f>ROUND(I256*H256,0)</f>
        <v>11411</v>
      </c>
      <c r="K256" s="311"/>
      <c r="L256" s="217"/>
      <c r="M256" s="312" t="s">
        <v>1415</v>
      </c>
      <c r="N256" s="313" t="s">
        <v>1432</v>
      </c>
      <c r="O256" s="314">
        <v>0</v>
      </c>
      <c r="P256" s="314">
        <f>O256*H256</f>
        <v>0</v>
      </c>
      <c r="Q256" s="314">
        <v>0</v>
      </c>
      <c r="R256" s="314">
        <f>Q256*H256</f>
        <v>0</v>
      </c>
      <c r="S256" s="314">
        <v>0</v>
      </c>
      <c r="T256" s="315">
        <f>S256*H256</f>
        <v>0</v>
      </c>
      <c r="AR256" s="296" t="s">
        <v>1469</v>
      </c>
      <c r="AT256" s="296" t="s">
        <v>1492</v>
      </c>
      <c r="AU256" s="296" t="s">
        <v>1407</v>
      </c>
      <c r="AY256" s="207" t="s">
        <v>1466</v>
      </c>
      <c r="BE256" s="297">
        <f>IF(N256="základní",J256,0)</f>
        <v>11411</v>
      </c>
      <c r="BF256" s="297">
        <f>IF(N256="snížená",J256,0)</f>
        <v>0</v>
      </c>
      <c r="BG256" s="297">
        <f>IF(N256="zákl. přenesená",J256,0)</f>
        <v>0</v>
      </c>
      <c r="BH256" s="297">
        <f>IF(N256="sníž. přenesená",J256,0)</f>
        <v>0</v>
      </c>
      <c r="BI256" s="297">
        <f>IF(N256="nulová",J256,0)</f>
        <v>0</v>
      </c>
      <c r="BJ256" s="207" t="s">
        <v>1464</v>
      </c>
      <c r="BK256" s="297">
        <f>ROUND(I256*H256,0)</f>
        <v>11411</v>
      </c>
      <c r="BL256" s="207" t="s">
        <v>1469</v>
      </c>
      <c r="BM256" s="296" t="s">
        <v>1879</v>
      </c>
    </row>
    <row r="257" spans="2:65" s="316" customFormat="1" x14ac:dyDescent="0.25">
      <c r="B257" s="317"/>
      <c r="D257" s="318" t="s">
        <v>1494</v>
      </c>
      <c r="E257" s="319" t="s">
        <v>1415</v>
      </c>
      <c r="F257" s="320" t="s">
        <v>1880</v>
      </c>
      <c r="H257" s="321">
        <v>45.28</v>
      </c>
      <c r="L257" s="317"/>
      <c r="M257" s="322"/>
      <c r="T257" s="323"/>
      <c r="AT257" s="319" t="s">
        <v>1494</v>
      </c>
      <c r="AU257" s="319" t="s">
        <v>1407</v>
      </c>
      <c r="AV257" s="316" t="s">
        <v>1407</v>
      </c>
      <c r="AW257" s="316" t="s">
        <v>1496</v>
      </c>
      <c r="AX257" s="316" t="s">
        <v>1464</v>
      </c>
      <c r="AY257" s="319" t="s">
        <v>1466</v>
      </c>
    </row>
    <row r="258" spans="2:65" s="216" customFormat="1" ht="16.5" customHeight="1" x14ac:dyDescent="0.25">
      <c r="B258" s="283"/>
      <c r="C258" s="284" t="s">
        <v>1692</v>
      </c>
      <c r="D258" s="284" t="s">
        <v>1</v>
      </c>
      <c r="E258" s="285" t="s">
        <v>169</v>
      </c>
      <c r="F258" s="286" t="s">
        <v>1247</v>
      </c>
      <c r="G258" s="287" t="s">
        <v>13</v>
      </c>
      <c r="H258" s="288">
        <v>47.091000000000001</v>
      </c>
      <c r="I258" s="289">
        <v>287</v>
      </c>
      <c r="J258" s="289">
        <f>ROUND(I258*H258,0)</f>
        <v>13515</v>
      </c>
      <c r="K258" s="290"/>
      <c r="L258" s="291"/>
      <c r="M258" s="331" t="s">
        <v>1415</v>
      </c>
      <c r="N258" s="332" t="s">
        <v>1432</v>
      </c>
      <c r="O258" s="314">
        <v>0</v>
      </c>
      <c r="P258" s="314">
        <f>O258*H258</f>
        <v>0</v>
      </c>
      <c r="Q258" s="314">
        <v>0</v>
      </c>
      <c r="R258" s="314">
        <f>Q258*H258</f>
        <v>0</v>
      </c>
      <c r="S258" s="314">
        <v>0</v>
      </c>
      <c r="T258" s="315">
        <f>S258*H258</f>
        <v>0</v>
      </c>
      <c r="AR258" s="296" t="s">
        <v>1468</v>
      </c>
      <c r="AT258" s="296" t="s">
        <v>1</v>
      </c>
      <c r="AU258" s="296" t="s">
        <v>1407</v>
      </c>
      <c r="AY258" s="207" t="s">
        <v>1466</v>
      </c>
      <c r="BE258" s="297">
        <f>IF(N258="základní",J258,0)</f>
        <v>13515</v>
      </c>
      <c r="BF258" s="297">
        <f>IF(N258="snížená",J258,0)</f>
        <v>0</v>
      </c>
      <c r="BG258" s="297">
        <f>IF(N258="zákl. přenesená",J258,0)</f>
        <v>0</v>
      </c>
      <c r="BH258" s="297">
        <f>IF(N258="sníž. přenesená",J258,0)</f>
        <v>0</v>
      </c>
      <c r="BI258" s="297">
        <f>IF(N258="nulová",J258,0)</f>
        <v>0</v>
      </c>
      <c r="BJ258" s="207" t="s">
        <v>1464</v>
      </c>
      <c r="BK258" s="297">
        <f>ROUND(I258*H258,0)</f>
        <v>13515</v>
      </c>
      <c r="BL258" s="207" t="s">
        <v>1469</v>
      </c>
      <c r="BM258" s="296" t="s">
        <v>1881</v>
      </c>
    </row>
    <row r="259" spans="2:65" s="316" customFormat="1" x14ac:dyDescent="0.25">
      <c r="B259" s="317"/>
      <c r="D259" s="318" t="s">
        <v>1494</v>
      </c>
      <c r="E259" s="319" t="s">
        <v>1415</v>
      </c>
      <c r="F259" s="320" t="s">
        <v>1882</v>
      </c>
      <c r="H259" s="321">
        <v>47.091000000000001</v>
      </c>
      <c r="L259" s="317"/>
      <c r="M259" s="322"/>
      <c r="T259" s="323"/>
      <c r="AT259" s="319" t="s">
        <v>1494</v>
      </c>
      <c r="AU259" s="319" t="s">
        <v>1407</v>
      </c>
      <c r="AV259" s="316" t="s">
        <v>1407</v>
      </c>
      <c r="AW259" s="316" t="s">
        <v>1496</v>
      </c>
      <c r="AX259" s="316" t="s">
        <v>1464</v>
      </c>
      <c r="AY259" s="319" t="s">
        <v>1466</v>
      </c>
    </row>
    <row r="260" spans="2:65" s="273" customFormat="1" ht="22.9" customHeight="1" x14ac:dyDescent="0.25">
      <c r="B260" s="274"/>
      <c r="D260" s="275" t="s">
        <v>1461</v>
      </c>
      <c r="E260" s="303" t="s">
        <v>1613</v>
      </c>
      <c r="F260" s="303" t="s">
        <v>1343</v>
      </c>
      <c r="J260" s="304">
        <f>BK260</f>
        <v>8210</v>
      </c>
      <c r="L260" s="274"/>
      <c r="M260" s="278"/>
      <c r="P260" s="279">
        <f>SUM(P261:P264)</f>
        <v>0</v>
      </c>
      <c r="R260" s="279">
        <f>SUM(R261:R264)</f>
        <v>0</v>
      </c>
      <c r="T260" s="280">
        <f>SUM(T261:T264)</f>
        <v>0</v>
      </c>
      <c r="AR260" s="275" t="s">
        <v>1464</v>
      </c>
      <c r="AT260" s="281" t="s">
        <v>1461</v>
      </c>
      <c r="AU260" s="281" t="s">
        <v>1464</v>
      </c>
      <c r="AY260" s="275" t="s">
        <v>1466</v>
      </c>
      <c r="BK260" s="282">
        <f>SUM(BK261:BK264)</f>
        <v>8210</v>
      </c>
    </row>
    <row r="261" spans="2:65" s="216" customFormat="1" ht="36" customHeight="1" x14ac:dyDescent="0.25">
      <c r="B261" s="283"/>
      <c r="C261" s="305" t="s">
        <v>1700</v>
      </c>
      <c r="D261" s="305" t="s">
        <v>1492</v>
      </c>
      <c r="E261" s="306" t="s">
        <v>313</v>
      </c>
      <c r="F261" s="307" t="s">
        <v>1377</v>
      </c>
      <c r="G261" s="308" t="s">
        <v>1</v>
      </c>
      <c r="H261" s="309">
        <v>22</v>
      </c>
      <c r="I261" s="310">
        <v>285</v>
      </c>
      <c r="J261" s="310">
        <f>ROUND(I261*H261,0)</f>
        <v>6270</v>
      </c>
      <c r="K261" s="311"/>
      <c r="L261" s="217"/>
      <c r="M261" s="312" t="s">
        <v>1415</v>
      </c>
      <c r="N261" s="313" t="s">
        <v>1432</v>
      </c>
      <c r="O261" s="314">
        <v>0</v>
      </c>
      <c r="P261" s="314">
        <f>O261*H261</f>
        <v>0</v>
      </c>
      <c r="Q261" s="314">
        <v>0</v>
      </c>
      <c r="R261" s="314">
        <f>Q261*H261</f>
        <v>0</v>
      </c>
      <c r="S261" s="314">
        <v>0</v>
      </c>
      <c r="T261" s="315">
        <f>S261*H261</f>
        <v>0</v>
      </c>
      <c r="AR261" s="296" t="s">
        <v>1469</v>
      </c>
      <c r="AT261" s="296" t="s">
        <v>1492</v>
      </c>
      <c r="AU261" s="296" t="s">
        <v>1407</v>
      </c>
      <c r="AY261" s="207" t="s">
        <v>1466</v>
      </c>
      <c r="BE261" s="297">
        <f>IF(N261="základní",J261,0)</f>
        <v>6270</v>
      </c>
      <c r="BF261" s="297">
        <f>IF(N261="snížená",J261,0)</f>
        <v>0</v>
      </c>
      <c r="BG261" s="297">
        <f>IF(N261="zákl. přenesená",J261,0)</f>
        <v>0</v>
      </c>
      <c r="BH261" s="297">
        <f>IF(N261="sníž. přenesená",J261,0)</f>
        <v>0</v>
      </c>
      <c r="BI261" s="297">
        <f>IF(N261="nulová",J261,0)</f>
        <v>0</v>
      </c>
      <c r="BJ261" s="207" t="s">
        <v>1464</v>
      </c>
      <c r="BK261" s="297">
        <f>ROUND(I261*H261,0)</f>
        <v>6270</v>
      </c>
      <c r="BL261" s="207" t="s">
        <v>1469</v>
      </c>
      <c r="BM261" s="296" t="s">
        <v>1883</v>
      </c>
    </row>
    <row r="262" spans="2:65" s="316" customFormat="1" x14ac:dyDescent="0.25">
      <c r="B262" s="317"/>
      <c r="D262" s="318" t="s">
        <v>1494</v>
      </c>
      <c r="E262" s="319" t="s">
        <v>1415</v>
      </c>
      <c r="F262" s="320" t="s">
        <v>1884</v>
      </c>
      <c r="H262" s="321">
        <v>22</v>
      </c>
      <c r="L262" s="317"/>
      <c r="M262" s="322"/>
      <c r="T262" s="323"/>
      <c r="AT262" s="319" t="s">
        <v>1494</v>
      </c>
      <c r="AU262" s="319" t="s">
        <v>1407</v>
      </c>
      <c r="AV262" s="316" t="s">
        <v>1407</v>
      </c>
      <c r="AW262" s="316" t="s">
        <v>1496</v>
      </c>
      <c r="AX262" s="316" t="s">
        <v>1464</v>
      </c>
      <c r="AY262" s="319" t="s">
        <v>1466</v>
      </c>
    </row>
    <row r="263" spans="2:65" s="216" customFormat="1" ht="16.5" customHeight="1" x14ac:dyDescent="0.25">
      <c r="B263" s="283"/>
      <c r="C263" s="284" t="s">
        <v>1702</v>
      </c>
      <c r="D263" s="284" t="s">
        <v>1</v>
      </c>
      <c r="E263" s="285" t="s">
        <v>163</v>
      </c>
      <c r="F263" s="286" t="s">
        <v>569</v>
      </c>
      <c r="G263" s="287" t="s">
        <v>16</v>
      </c>
      <c r="H263" s="288">
        <v>23.1</v>
      </c>
      <c r="I263" s="289">
        <v>84</v>
      </c>
      <c r="J263" s="289">
        <f>ROUND(I263*H263,0)</f>
        <v>1940</v>
      </c>
      <c r="K263" s="290"/>
      <c r="L263" s="291"/>
      <c r="M263" s="331" t="s">
        <v>1415</v>
      </c>
      <c r="N263" s="332" t="s">
        <v>1432</v>
      </c>
      <c r="O263" s="314">
        <v>0</v>
      </c>
      <c r="P263" s="314">
        <f>O263*H263</f>
        <v>0</v>
      </c>
      <c r="Q263" s="314">
        <v>0</v>
      </c>
      <c r="R263" s="314">
        <f>Q263*H263</f>
        <v>0</v>
      </c>
      <c r="S263" s="314">
        <v>0</v>
      </c>
      <c r="T263" s="315">
        <f>S263*H263</f>
        <v>0</v>
      </c>
      <c r="AR263" s="296" t="s">
        <v>1468</v>
      </c>
      <c r="AT263" s="296" t="s">
        <v>1</v>
      </c>
      <c r="AU263" s="296" t="s">
        <v>1407</v>
      </c>
      <c r="AY263" s="207" t="s">
        <v>1466</v>
      </c>
      <c r="BE263" s="297">
        <f>IF(N263="základní",J263,0)</f>
        <v>1940</v>
      </c>
      <c r="BF263" s="297">
        <f>IF(N263="snížená",J263,0)</f>
        <v>0</v>
      </c>
      <c r="BG263" s="297">
        <f>IF(N263="zákl. přenesená",J263,0)</f>
        <v>0</v>
      </c>
      <c r="BH263" s="297">
        <f>IF(N263="sníž. přenesená",J263,0)</f>
        <v>0</v>
      </c>
      <c r="BI263" s="297">
        <f>IF(N263="nulová",J263,0)</f>
        <v>0</v>
      </c>
      <c r="BJ263" s="207" t="s">
        <v>1464</v>
      </c>
      <c r="BK263" s="297">
        <f>ROUND(I263*H263,0)</f>
        <v>1940</v>
      </c>
      <c r="BL263" s="207" t="s">
        <v>1469</v>
      </c>
      <c r="BM263" s="296" t="s">
        <v>1885</v>
      </c>
    </row>
    <row r="264" spans="2:65" s="316" customFormat="1" x14ac:dyDescent="0.25">
      <c r="B264" s="317"/>
      <c r="D264" s="318" t="s">
        <v>1494</v>
      </c>
      <c r="E264" s="319" t="s">
        <v>1415</v>
      </c>
      <c r="F264" s="320" t="s">
        <v>1886</v>
      </c>
      <c r="H264" s="321">
        <v>23.1</v>
      </c>
      <c r="L264" s="317"/>
      <c r="M264" s="335"/>
      <c r="N264" s="336"/>
      <c r="O264" s="336"/>
      <c r="P264" s="336"/>
      <c r="Q264" s="336"/>
      <c r="R264" s="336"/>
      <c r="S264" s="336"/>
      <c r="T264" s="337"/>
      <c r="AT264" s="319" t="s">
        <v>1494</v>
      </c>
      <c r="AU264" s="319" t="s">
        <v>1407</v>
      </c>
      <c r="AV264" s="316" t="s">
        <v>1407</v>
      </c>
      <c r="AW264" s="316" t="s">
        <v>1496</v>
      </c>
      <c r="AX264" s="316" t="s">
        <v>1464</v>
      </c>
      <c r="AY264" s="319" t="s">
        <v>1466</v>
      </c>
    </row>
    <row r="265" spans="2:65" s="216" customFormat="1" ht="7" customHeight="1" x14ac:dyDescent="0.25">
      <c r="B265" s="245"/>
      <c r="C265" s="246"/>
      <c r="D265" s="246"/>
      <c r="E265" s="246"/>
      <c r="F265" s="246"/>
      <c r="G265" s="246"/>
      <c r="H265" s="246"/>
      <c r="I265" s="246"/>
      <c r="J265" s="246"/>
      <c r="K265" s="246"/>
      <c r="L265" s="217"/>
    </row>
  </sheetData>
  <autoFilter ref="C135:K264" xr:uid="{00000000-0009-0000-0000-000001000000}"/>
  <mergeCells count="8">
    <mergeCell ref="E126:H126"/>
    <mergeCell ref="E128:H128"/>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E5A4-8FBA-46A1-ACDE-FD1FD19C6D7E}">
  <sheetPr>
    <pageSetUpPr fitToPage="1"/>
  </sheetPr>
  <dimension ref="B2:BM167"/>
  <sheetViews>
    <sheetView showGridLines="0" topLeftCell="A92" workbookViewId="0"/>
  </sheetViews>
  <sheetFormatPr defaultRowHeight="10" x14ac:dyDescent="0.2"/>
  <cols>
    <col min="1" max="1" width="6.81640625" style="204" customWidth="1"/>
    <col min="2" max="2" width="1.36328125" style="204" customWidth="1"/>
    <col min="3" max="3" width="3.36328125" style="204" customWidth="1"/>
    <col min="4" max="4" width="3.54296875" style="204" customWidth="1"/>
    <col min="5" max="5" width="14" style="204" customWidth="1"/>
    <col min="6" max="6" width="41.54296875" style="204" customWidth="1"/>
    <col min="7" max="7" width="5.7265625" style="204" customWidth="1"/>
    <col min="8" max="8" width="9.36328125" style="204" customWidth="1"/>
    <col min="9" max="10" width="16.453125" style="204" customWidth="1"/>
    <col min="11" max="11" width="16.453125" style="204" hidden="1" customWidth="1"/>
    <col min="12" max="12" width="7.6328125" style="204" customWidth="1"/>
    <col min="13" max="13" width="8.81640625" style="204" hidden="1" customWidth="1"/>
    <col min="14" max="14" width="8.7265625" style="204"/>
    <col min="15" max="20" width="11.54296875" style="204" hidden="1" customWidth="1"/>
    <col min="21" max="21" width="13.36328125" style="204" hidden="1" customWidth="1"/>
    <col min="22" max="22" width="10.08984375" style="204" customWidth="1"/>
    <col min="23" max="23" width="13.36328125" style="204" customWidth="1"/>
    <col min="24" max="24" width="10.08984375" style="204" customWidth="1"/>
    <col min="25" max="25" width="12.26953125" style="204" customWidth="1"/>
    <col min="26" max="26" width="9" style="204" customWidth="1"/>
    <col min="27" max="27" width="12.26953125" style="204" customWidth="1"/>
    <col min="28" max="28" width="13.36328125" style="204" customWidth="1"/>
    <col min="29" max="29" width="9" style="204" customWidth="1"/>
    <col min="30" max="30" width="12.26953125" style="204" customWidth="1"/>
    <col min="31" max="31" width="13.36328125" style="204" customWidth="1"/>
    <col min="32" max="16384" width="8.7265625" style="204"/>
  </cols>
  <sheetData>
    <row r="2" spans="2:46" ht="37" customHeight="1" x14ac:dyDescent="0.2">
      <c r="L2" s="205" t="s">
        <v>1405</v>
      </c>
      <c r="M2" s="206"/>
      <c r="N2" s="206"/>
      <c r="O2" s="206"/>
      <c r="P2" s="206"/>
      <c r="Q2" s="206"/>
      <c r="R2" s="206"/>
      <c r="S2" s="206"/>
      <c r="T2" s="206"/>
      <c r="U2" s="206"/>
      <c r="V2" s="206"/>
      <c r="AT2" s="207" t="s">
        <v>1887</v>
      </c>
    </row>
    <row r="3" spans="2:46" ht="7" customHeight="1" x14ac:dyDescent="0.2">
      <c r="B3" s="208"/>
      <c r="C3" s="209"/>
      <c r="D3" s="209"/>
      <c r="E3" s="209"/>
      <c r="F3" s="209"/>
      <c r="G3" s="209"/>
      <c r="H3" s="209"/>
      <c r="I3" s="209"/>
      <c r="J3" s="209"/>
      <c r="K3" s="209"/>
      <c r="L3" s="210"/>
      <c r="AT3" s="207" t="s">
        <v>1407</v>
      </c>
    </row>
    <row r="4" spans="2:46" ht="25" customHeight="1" x14ac:dyDescent="0.2">
      <c r="B4" s="210"/>
      <c r="D4" s="211" t="s">
        <v>1408</v>
      </c>
      <c r="L4" s="210"/>
      <c r="M4" s="212" t="s">
        <v>1409</v>
      </c>
      <c r="AT4" s="207" t="s">
        <v>1410</v>
      </c>
    </row>
    <row r="5" spans="2:46" ht="7" customHeight="1" x14ac:dyDescent="0.2">
      <c r="B5" s="210"/>
      <c r="L5" s="210"/>
    </row>
    <row r="6" spans="2:46" ht="12" customHeight="1" x14ac:dyDescent="0.2">
      <c r="B6" s="210"/>
      <c r="D6" s="213" t="s">
        <v>1411</v>
      </c>
      <c r="L6" s="210"/>
    </row>
    <row r="7" spans="2:46" ht="16.5" customHeight="1" x14ac:dyDescent="0.2">
      <c r="B7" s="210"/>
      <c r="E7" s="214" t="str">
        <f>'[7]Rekapitulace stavby'!K6</f>
        <v>Chodník při silnici II/324 Podmoky</v>
      </c>
      <c r="F7" s="215"/>
      <c r="G7" s="215"/>
      <c r="H7" s="215"/>
      <c r="L7" s="210"/>
    </row>
    <row r="8" spans="2:46" s="216" customFormat="1" ht="12" customHeight="1" x14ac:dyDescent="0.25">
      <c r="B8" s="217"/>
      <c r="D8" s="213" t="s">
        <v>1412</v>
      </c>
      <c r="L8" s="217"/>
    </row>
    <row r="9" spans="2:46" s="216" customFormat="1" ht="16.5" customHeight="1" x14ac:dyDescent="0.25">
      <c r="B9" s="217"/>
      <c r="E9" s="218" t="s">
        <v>1888</v>
      </c>
      <c r="F9" s="219"/>
      <c r="G9" s="219"/>
      <c r="H9" s="219"/>
      <c r="L9" s="217"/>
    </row>
    <row r="10" spans="2:46" s="216" customFormat="1" x14ac:dyDescent="0.25">
      <c r="B10" s="217"/>
      <c r="L10" s="217"/>
    </row>
    <row r="11" spans="2:46" s="216" customFormat="1" ht="12" customHeight="1" x14ac:dyDescent="0.25">
      <c r="B11" s="217"/>
      <c r="D11" s="213" t="s">
        <v>1414</v>
      </c>
      <c r="F11" s="220" t="s">
        <v>1415</v>
      </c>
      <c r="I11" s="213" t="s">
        <v>1416</v>
      </c>
      <c r="J11" s="220" t="s">
        <v>1415</v>
      </c>
      <c r="L11" s="217"/>
    </row>
    <row r="12" spans="2:46" s="216" customFormat="1" ht="12" customHeight="1" x14ac:dyDescent="0.25">
      <c r="B12" s="217"/>
      <c r="D12" s="213" t="s">
        <v>1417</v>
      </c>
      <c r="F12" s="220" t="s">
        <v>1418</v>
      </c>
      <c r="I12" s="213" t="s">
        <v>1419</v>
      </c>
      <c r="J12" s="221">
        <f>'[7]Rekapitulace stavby'!AN8</f>
        <v>43885</v>
      </c>
      <c r="L12" s="217"/>
    </row>
    <row r="13" spans="2:46" s="216" customFormat="1" ht="10.9" customHeight="1" x14ac:dyDescent="0.25">
      <c r="B13" s="217"/>
      <c r="L13" s="217"/>
    </row>
    <row r="14" spans="2:46" s="216" customFormat="1" ht="12" customHeight="1" x14ac:dyDescent="0.25">
      <c r="B14" s="217"/>
      <c r="D14" s="213" t="s">
        <v>1420</v>
      </c>
      <c r="I14" s="213" t="s">
        <v>1421</v>
      </c>
      <c r="J14" s="220" t="s">
        <v>1415</v>
      </c>
      <c r="L14" s="217"/>
    </row>
    <row r="15" spans="2:46" s="216" customFormat="1" ht="18" customHeight="1" x14ac:dyDescent="0.25">
      <c r="B15" s="217"/>
      <c r="E15" s="220" t="s">
        <v>332</v>
      </c>
      <c r="I15" s="213" t="s">
        <v>1422</v>
      </c>
      <c r="J15" s="220" t="s">
        <v>1415</v>
      </c>
      <c r="L15" s="217"/>
    </row>
    <row r="16" spans="2:46" s="216" customFormat="1" ht="7" customHeight="1" x14ac:dyDescent="0.25">
      <c r="B16" s="217"/>
      <c r="L16" s="217"/>
    </row>
    <row r="17" spans="2:12" s="216" customFormat="1" ht="12" customHeight="1" x14ac:dyDescent="0.25">
      <c r="B17" s="217"/>
      <c r="D17" s="213" t="s">
        <v>1423</v>
      </c>
      <c r="I17" s="213" t="s">
        <v>1421</v>
      </c>
      <c r="J17" s="220" t="s">
        <v>1415</v>
      </c>
      <c r="L17" s="217"/>
    </row>
    <row r="18" spans="2:12" s="216" customFormat="1" ht="18" customHeight="1" x14ac:dyDescent="0.25">
      <c r="B18" s="217"/>
      <c r="E18" s="220" t="s">
        <v>1424</v>
      </c>
      <c r="I18" s="213" t="s">
        <v>1422</v>
      </c>
      <c r="J18" s="220" t="s">
        <v>1415</v>
      </c>
      <c r="L18" s="217"/>
    </row>
    <row r="19" spans="2:12" s="216" customFormat="1" ht="7" customHeight="1" x14ac:dyDescent="0.25">
      <c r="B19" s="217"/>
      <c r="L19" s="217"/>
    </row>
    <row r="20" spans="2:12" s="216" customFormat="1" ht="12" customHeight="1" x14ac:dyDescent="0.25">
      <c r="B20" s="217"/>
      <c r="D20" s="213" t="s">
        <v>1425</v>
      </c>
      <c r="I20" s="213" t="s">
        <v>1421</v>
      </c>
      <c r="J20" s="220" t="str">
        <f>IF('[7]Rekapitulace stavby'!AN16="","",'[7]Rekapitulace stavby'!AN16)</f>
        <v/>
      </c>
      <c r="L20" s="217"/>
    </row>
    <row r="21" spans="2:12" s="216" customFormat="1" ht="18" customHeight="1" x14ac:dyDescent="0.25">
      <c r="B21" s="217"/>
      <c r="E21" s="220" t="str">
        <f>IF('[7]Rekapitulace stavby'!E17="","",'[7]Rekapitulace stavby'!E17)</f>
        <v xml:space="preserve"> </v>
      </c>
      <c r="I21" s="213" t="s">
        <v>1422</v>
      </c>
      <c r="J21" s="220" t="str">
        <f>IF('[7]Rekapitulace stavby'!AN17="","",'[7]Rekapitulace stavby'!AN17)</f>
        <v/>
      </c>
      <c r="L21" s="217"/>
    </row>
    <row r="22" spans="2:12" s="216" customFormat="1" ht="7" customHeight="1" x14ac:dyDescent="0.25">
      <c r="B22" s="217"/>
      <c r="L22" s="217"/>
    </row>
    <row r="23" spans="2:12" s="216" customFormat="1" ht="12" customHeight="1" x14ac:dyDescent="0.25">
      <c r="B23" s="217"/>
      <c r="D23" s="213" t="s">
        <v>1426</v>
      </c>
      <c r="I23" s="213" t="s">
        <v>1421</v>
      </c>
      <c r="J23" s="220" t="str">
        <f>IF('[7]Rekapitulace stavby'!AN19="","",'[7]Rekapitulace stavby'!AN19)</f>
        <v/>
      </c>
      <c r="L23" s="217"/>
    </row>
    <row r="24" spans="2:12" s="216" customFormat="1" ht="18" customHeight="1" x14ac:dyDescent="0.25">
      <c r="B24" s="217"/>
      <c r="E24" s="220" t="str">
        <f>IF('[7]Rekapitulace stavby'!E20="","",'[7]Rekapitulace stavby'!E20)</f>
        <v xml:space="preserve"> </v>
      </c>
      <c r="I24" s="213" t="s">
        <v>1422</v>
      </c>
      <c r="J24" s="220" t="str">
        <f>IF('[7]Rekapitulace stavby'!AN20="","",'[7]Rekapitulace stavby'!AN20)</f>
        <v/>
      </c>
      <c r="L24" s="217"/>
    </row>
    <row r="25" spans="2:12" s="216" customFormat="1" ht="7" customHeight="1" x14ac:dyDescent="0.25">
      <c r="B25" s="217"/>
      <c r="L25" s="217"/>
    </row>
    <row r="26" spans="2:12" s="216" customFormat="1" ht="12" customHeight="1" x14ac:dyDescent="0.25">
      <c r="B26" s="217"/>
      <c r="D26" s="213" t="s">
        <v>1427</v>
      </c>
      <c r="L26" s="217"/>
    </row>
    <row r="27" spans="2:12" s="222" customFormat="1" ht="16.5" customHeight="1" x14ac:dyDescent="0.25">
      <c r="B27" s="223"/>
      <c r="E27" s="224" t="s">
        <v>1415</v>
      </c>
      <c r="F27" s="224"/>
      <c r="G27" s="224"/>
      <c r="H27" s="224"/>
      <c r="L27" s="223"/>
    </row>
    <row r="28" spans="2:12" s="216" customFormat="1" ht="7" customHeight="1" x14ac:dyDescent="0.25">
      <c r="B28" s="217"/>
      <c r="L28" s="217"/>
    </row>
    <row r="29" spans="2:12" s="216" customFormat="1" ht="7" customHeight="1" x14ac:dyDescent="0.25">
      <c r="B29" s="217"/>
      <c r="D29" s="225"/>
      <c r="E29" s="225"/>
      <c r="F29" s="225"/>
      <c r="G29" s="225"/>
      <c r="H29" s="225"/>
      <c r="I29" s="225"/>
      <c r="J29" s="225"/>
      <c r="K29" s="225"/>
      <c r="L29" s="217"/>
    </row>
    <row r="30" spans="2:12" s="216" customFormat="1" ht="25.4" customHeight="1" x14ac:dyDescent="0.25">
      <c r="B30" s="217"/>
      <c r="D30" s="226" t="s">
        <v>1428</v>
      </c>
      <c r="J30" s="227">
        <f>ROUND(J121, 2)</f>
        <v>26000</v>
      </c>
      <c r="L30" s="217"/>
    </row>
    <row r="31" spans="2:12" s="216" customFormat="1" ht="7" customHeight="1" x14ac:dyDescent="0.25">
      <c r="B31" s="217"/>
      <c r="D31" s="225"/>
      <c r="E31" s="225"/>
      <c r="F31" s="225"/>
      <c r="G31" s="225"/>
      <c r="H31" s="225"/>
      <c r="I31" s="225"/>
      <c r="J31" s="225"/>
      <c r="K31" s="225"/>
      <c r="L31" s="217"/>
    </row>
    <row r="32" spans="2:12" s="216" customFormat="1" ht="14.5" customHeight="1" x14ac:dyDescent="0.25">
      <c r="B32" s="217"/>
      <c r="F32" s="228" t="s">
        <v>1429</v>
      </c>
      <c r="I32" s="228" t="s">
        <v>1430</v>
      </c>
      <c r="J32" s="228" t="s">
        <v>1431</v>
      </c>
      <c r="L32" s="217"/>
    </row>
    <row r="33" spans="2:12" s="216" customFormat="1" ht="14.5" customHeight="1" x14ac:dyDescent="0.25">
      <c r="B33" s="217"/>
      <c r="D33" s="229" t="s">
        <v>15</v>
      </c>
      <c r="E33" s="213" t="s">
        <v>1432</v>
      </c>
      <c r="F33" s="230">
        <f>ROUND((SUM(BE121:BE166)),  2)</f>
        <v>26000</v>
      </c>
      <c r="I33" s="231">
        <v>0.21</v>
      </c>
      <c r="J33" s="230">
        <f>ROUND(((SUM(BE121:BE166))*I33),  2)</f>
        <v>5460</v>
      </c>
      <c r="L33" s="217"/>
    </row>
    <row r="34" spans="2:12" s="216" customFormat="1" ht="14.5" customHeight="1" x14ac:dyDescent="0.25">
      <c r="B34" s="217"/>
      <c r="E34" s="213" t="s">
        <v>1433</v>
      </c>
      <c r="F34" s="230">
        <f>ROUND((SUM(BF121:BF166)),  2)</f>
        <v>0</v>
      </c>
      <c r="I34" s="231">
        <v>0.15</v>
      </c>
      <c r="J34" s="230">
        <f>ROUND(((SUM(BF121:BF166))*I34),  2)</f>
        <v>0</v>
      </c>
      <c r="L34" s="217"/>
    </row>
    <row r="35" spans="2:12" s="216" customFormat="1" ht="14.5" hidden="1" customHeight="1" x14ac:dyDescent="0.25">
      <c r="B35" s="217"/>
      <c r="E35" s="213" t="s">
        <v>1434</v>
      </c>
      <c r="F35" s="230">
        <f>ROUND((SUM(BG121:BG166)),  2)</f>
        <v>0</v>
      </c>
      <c r="I35" s="231">
        <v>0.21</v>
      </c>
      <c r="J35" s="230">
        <f>0</f>
        <v>0</v>
      </c>
      <c r="L35" s="217"/>
    </row>
    <row r="36" spans="2:12" s="216" customFormat="1" ht="14.5" hidden="1" customHeight="1" x14ac:dyDescent="0.25">
      <c r="B36" s="217"/>
      <c r="E36" s="213" t="s">
        <v>1435</v>
      </c>
      <c r="F36" s="230">
        <f>ROUND((SUM(BH121:BH166)),  2)</f>
        <v>0</v>
      </c>
      <c r="I36" s="231">
        <v>0.15</v>
      </c>
      <c r="J36" s="230">
        <f>0</f>
        <v>0</v>
      </c>
      <c r="L36" s="217"/>
    </row>
    <row r="37" spans="2:12" s="216" customFormat="1" ht="14.5" hidden="1" customHeight="1" x14ac:dyDescent="0.25">
      <c r="B37" s="217"/>
      <c r="E37" s="213" t="s">
        <v>1436</v>
      </c>
      <c r="F37" s="230">
        <f>ROUND((SUM(BI121:BI166)),  2)</f>
        <v>0</v>
      </c>
      <c r="I37" s="231">
        <v>0</v>
      </c>
      <c r="J37" s="230">
        <f>0</f>
        <v>0</v>
      </c>
      <c r="L37" s="217"/>
    </row>
    <row r="38" spans="2:12" s="216" customFormat="1" ht="7" customHeight="1" x14ac:dyDescent="0.25">
      <c r="B38" s="217"/>
      <c r="L38" s="217"/>
    </row>
    <row r="39" spans="2:12" s="216" customFormat="1" ht="25.4" customHeight="1" x14ac:dyDescent="0.25">
      <c r="B39" s="217"/>
      <c r="C39" s="232"/>
      <c r="D39" s="233" t="s">
        <v>215</v>
      </c>
      <c r="E39" s="234"/>
      <c r="F39" s="234"/>
      <c r="G39" s="235" t="s">
        <v>1437</v>
      </c>
      <c r="H39" s="236" t="s">
        <v>1438</v>
      </c>
      <c r="I39" s="234"/>
      <c r="J39" s="237">
        <f>SUM(J30:J37)</f>
        <v>31460</v>
      </c>
      <c r="K39" s="238"/>
      <c r="L39" s="217"/>
    </row>
    <row r="40" spans="2:12" s="216" customFormat="1" ht="14.5" customHeight="1" x14ac:dyDescent="0.25">
      <c r="B40" s="217"/>
      <c r="L40" s="217"/>
    </row>
    <row r="41" spans="2:12" ht="14.5" customHeight="1" x14ac:dyDescent="0.2">
      <c r="B41" s="210"/>
      <c r="L41" s="210"/>
    </row>
    <row r="42" spans="2:12" ht="14.5" customHeight="1" x14ac:dyDescent="0.2">
      <c r="B42" s="210"/>
      <c r="L42" s="210"/>
    </row>
    <row r="43" spans="2:12" ht="14.5" customHeight="1" x14ac:dyDescent="0.2">
      <c r="B43" s="210"/>
      <c r="L43" s="210"/>
    </row>
    <row r="44" spans="2:12" ht="14.5" customHeight="1" x14ac:dyDescent="0.2">
      <c r="B44" s="210"/>
      <c r="L44" s="210"/>
    </row>
    <row r="45" spans="2:12" ht="14.5" customHeight="1" x14ac:dyDescent="0.2">
      <c r="B45" s="210"/>
      <c r="L45" s="210"/>
    </row>
    <row r="46" spans="2:12" ht="14.5" customHeight="1" x14ac:dyDescent="0.2">
      <c r="B46" s="210"/>
      <c r="L46" s="210"/>
    </row>
    <row r="47" spans="2:12" ht="14.5" customHeight="1" x14ac:dyDescent="0.2">
      <c r="B47" s="210"/>
      <c r="L47" s="210"/>
    </row>
    <row r="48" spans="2:12" ht="14.5" customHeight="1" x14ac:dyDescent="0.2">
      <c r="B48" s="210"/>
      <c r="L48" s="210"/>
    </row>
    <row r="49" spans="2:12" ht="14.5" customHeight="1" x14ac:dyDescent="0.2">
      <c r="B49" s="210"/>
      <c r="L49" s="210"/>
    </row>
    <row r="50" spans="2:12" s="216" customFormat="1" ht="14.5" customHeight="1" x14ac:dyDescent="0.25">
      <c r="B50" s="217"/>
      <c r="D50" s="239" t="s">
        <v>218</v>
      </c>
      <c r="E50" s="240"/>
      <c r="F50" s="240"/>
      <c r="G50" s="239" t="s">
        <v>232</v>
      </c>
      <c r="H50" s="240"/>
      <c r="I50" s="240"/>
      <c r="J50" s="240"/>
      <c r="K50" s="240"/>
      <c r="L50" s="217"/>
    </row>
    <row r="51" spans="2:12" x14ac:dyDescent="0.2">
      <c r="B51" s="210"/>
      <c r="L51" s="210"/>
    </row>
    <row r="52" spans="2:12" x14ac:dyDescent="0.2">
      <c r="B52" s="210"/>
      <c r="L52" s="210"/>
    </row>
    <row r="53" spans="2:12" x14ac:dyDescent="0.2">
      <c r="B53" s="210"/>
      <c r="L53" s="210"/>
    </row>
    <row r="54" spans="2:12" x14ac:dyDescent="0.2">
      <c r="B54" s="210"/>
      <c r="L54" s="210"/>
    </row>
    <row r="55" spans="2:12" x14ac:dyDescent="0.2">
      <c r="B55" s="210"/>
      <c r="L55" s="210"/>
    </row>
    <row r="56" spans="2:12" x14ac:dyDescent="0.2">
      <c r="B56" s="210"/>
      <c r="L56" s="210"/>
    </row>
    <row r="57" spans="2:12" x14ac:dyDescent="0.2">
      <c r="B57" s="210"/>
      <c r="L57" s="210"/>
    </row>
    <row r="58" spans="2:12" x14ac:dyDescent="0.2">
      <c r="B58" s="210"/>
      <c r="L58" s="210"/>
    </row>
    <row r="59" spans="2:12" x14ac:dyDescent="0.2">
      <c r="B59" s="210"/>
      <c r="L59" s="210"/>
    </row>
    <row r="60" spans="2:12" x14ac:dyDescent="0.2">
      <c r="B60" s="210"/>
      <c r="L60" s="210"/>
    </row>
    <row r="61" spans="2:12" s="216" customFormat="1" ht="12.5" x14ac:dyDescent="0.25">
      <c r="B61" s="217"/>
      <c r="D61" s="241" t="s">
        <v>1439</v>
      </c>
      <c r="E61" s="242"/>
      <c r="F61" s="243" t="s">
        <v>1440</v>
      </c>
      <c r="G61" s="241" t="s">
        <v>1439</v>
      </c>
      <c r="H61" s="242"/>
      <c r="I61" s="242"/>
      <c r="J61" s="244" t="s">
        <v>1440</v>
      </c>
      <c r="K61" s="242"/>
      <c r="L61" s="217"/>
    </row>
    <row r="62" spans="2:12" x14ac:dyDescent="0.2">
      <c r="B62" s="210"/>
      <c r="L62" s="210"/>
    </row>
    <row r="63" spans="2:12" x14ac:dyDescent="0.2">
      <c r="B63" s="210"/>
      <c r="L63" s="210"/>
    </row>
    <row r="64" spans="2:12" x14ac:dyDescent="0.2">
      <c r="B64" s="210"/>
      <c r="L64" s="210"/>
    </row>
    <row r="65" spans="2:12" s="216" customFormat="1" ht="13" x14ac:dyDescent="0.25">
      <c r="B65" s="217"/>
      <c r="D65" s="239" t="s">
        <v>1441</v>
      </c>
      <c r="E65" s="240"/>
      <c r="F65" s="240"/>
      <c r="G65" s="239" t="s">
        <v>1442</v>
      </c>
      <c r="H65" s="240"/>
      <c r="I65" s="240"/>
      <c r="J65" s="240"/>
      <c r="K65" s="240"/>
      <c r="L65" s="217"/>
    </row>
    <row r="66" spans="2:12" x14ac:dyDescent="0.2">
      <c r="B66" s="210"/>
      <c r="L66" s="210"/>
    </row>
    <row r="67" spans="2:12" x14ac:dyDescent="0.2">
      <c r="B67" s="210"/>
      <c r="L67" s="210"/>
    </row>
    <row r="68" spans="2:12" x14ac:dyDescent="0.2">
      <c r="B68" s="210"/>
      <c r="L68" s="210"/>
    </row>
    <row r="69" spans="2:12" x14ac:dyDescent="0.2">
      <c r="B69" s="210"/>
      <c r="L69" s="210"/>
    </row>
    <row r="70" spans="2:12" x14ac:dyDescent="0.2">
      <c r="B70" s="210"/>
      <c r="L70" s="210"/>
    </row>
    <row r="71" spans="2:12" x14ac:dyDescent="0.2">
      <c r="B71" s="210"/>
      <c r="L71" s="210"/>
    </row>
    <row r="72" spans="2:12" x14ac:dyDescent="0.2">
      <c r="B72" s="210"/>
      <c r="L72" s="210"/>
    </row>
    <row r="73" spans="2:12" x14ac:dyDescent="0.2">
      <c r="B73" s="210"/>
      <c r="L73" s="210"/>
    </row>
    <row r="74" spans="2:12" x14ac:dyDescent="0.2">
      <c r="B74" s="210"/>
      <c r="L74" s="210"/>
    </row>
    <row r="75" spans="2:12" x14ac:dyDescent="0.2">
      <c r="B75" s="210"/>
      <c r="L75" s="210"/>
    </row>
    <row r="76" spans="2:12" s="216" customFormat="1" ht="12.5" x14ac:dyDescent="0.25">
      <c r="B76" s="217"/>
      <c r="D76" s="241" t="s">
        <v>1439</v>
      </c>
      <c r="E76" s="242"/>
      <c r="F76" s="243" t="s">
        <v>1440</v>
      </c>
      <c r="G76" s="241" t="s">
        <v>1439</v>
      </c>
      <c r="H76" s="242"/>
      <c r="I76" s="242"/>
      <c r="J76" s="244" t="s">
        <v>1440</v>
      </c>
      <c r="K76" s="242"/>
      <c r="L76" s="217"/>
    </row>
    <row r="77" spans="2:12" s="216" customFormat="1" ht="14.5" customHeight="1" x14ac:dyDescent="0.25">
      <c r="B77" s="245"/>
      <c r="C77" s="246"/>
      <c r="D77" s="246"/>
      <c r="E77" s="246"/>
      <c r="F77" s="246"/>
      <c r="G77" s="246"/>
      <c r="H77" s="246"/>
      <c r="I77" s="246"/>
      <c r="J77" s="246"/>
      <c r="K77" s="246"/>
      <c r="L77" s="217"/>
    </row>
    <row r="81" spans="2:47" s="216" customFormat="1" ht="7" customHeight="1" x14ac:dyDescent="0.25">
      <c r="B81" s="247"/>
      <c r="C81" s="248"/>
      <c r="D81" s="248"/>
      <c r="E81" s="248"/>
      <c r="F81" s="248"/>
      <c r="G81" s="248"/>
      <c r="H81" s="248"/>
      <c r="I81" s="248"/>
      <c r="J81" s="248"/>
      <c r="K81" s="248"/>
      <c r="L81" s="217"/>
    </row>
    <row r="82" spans="2:47" s="216" customFormat="1" ht="25" customHeight="1" x14ac:dyDescent="0.25">
      <c r="B82" s="217"/>
      <c r="C82" s="211" t="s">
        <v>1443</v>
      </c>
      <c r="L82" s="217"/>
    </row>
    <row r="83" spans="2:47" s="216" customFormat="1" ht="7" customHeight="1" x14ac:dyDescent="0.25">
      <c r="B83" s="217"/>
      <c r="L83" s="217"/>
    </row>
    <row r="84" spans="2:47" s="216" customFormat="1" ht="12" customHeight="1" x14ac:dyDescent="0.25">
      <c r="B84" s="217"/>
      <c r="C84" s="213" t="s">
        <v>1411</v>
      </c>
      <c r="L84" s="217"/>
    </row>
    <row r="85" spans="2:47" s="216" customFormat="1" ht="16.5" customHeight="1" x14ac:dyDescent="0.25">
      <c r="B85" s="217"/>
      <c r="E85" s="214" t="str">
        <f>E7</f>
        <v>Chodník při silnici II/324 Podmoky</v>
      </c>
      <c r="F85" s="215"/>
      <c r="G85" s="215"/>
      <c r="H85" s="215"/>
      <c r="L85" s="217"/>
    </row>
    <row r="86" spans="2:47" s="216" customFormat="1" ht="12" customHeight="1" x14ac:dyDescent="0.25">
      <c r="B86" s="217"/>
      <c r="C86" s="213" t="s">
        <v>1412</v>
      </c>
      <c r="L86" s="217"/>
    </row>
    <row r="87" spans="2:47" s="216" customFormat="1" ht="16.5" customHeight="1" x14ac:dyDescent="0.25">
      <c r="B87" s="217"/>
      <c r="E87" s="218" t="str">
        <f>E9</f>
        <v xml:space="preserve">VP4 - SO 103_N  Novostavba chodníku II/324 - vícepráce </v>
      </c>
      <c r="F87" s="219"/>
      <c r="G87" s="219"/>
      <c r="H87" s="219"/>
      <c r="L87" s="217"/>
    </row>
    <row r="88" spans="2:47" s="216" customFormat="1" ht="7" customHeight="1" x14ac:dyDescent="0.25">
      <c r="B88" s="217"/>
      <c r="L88" s="217"/>
    </row>
    <row r="89" spans="2:47" s="216" customFormat="1" ht="12" customHeight="1" x14ac:dyDescent="0.25">
      <c r="B89" s="217"/>
      <c r="C89" s="213" t="s">
        <v>1417</v>
      </c>
      <c r="F89" s="220" t="str">
        <f>F12</f>
        <v xml:space="preserve"> </v>
      </c>
      <c r="I89" s="213" t="s">
        <v>1419</v>
      </c>
      <c r="J89" s="221">
        <f>IF(J12="","",J12)</f>
        <v>43885</v>
      </c>
      <c r="L89" s="217"/>
    </row>
    <row r="90" spans="2:47" s="216" customFormat="1" ht="7" customHeight="1" x14ac:dyDescent="0.25">
      <c r="B90" s="217"/>
      <c r="L90" s="217"/>
    </row>
    <row r="91" spans="2:47" s="216" customFormat="1" ht="15.25" customHeight="1" x14ac:dyDescent="0.25">
      <c r="B91" s="217"/>
      <c r="C91" s="213" t="s">
        <v>1420</v>
      </c>
      <c r="F91" s="220" t="str">
        <f>E15</f>
        <v>Obec Podmoky</v>
      </c>
      <c r="I91" s="213" t="s">
        <v>1425</v>
      </c>
      <c r="J91" s="249" t="str">
        <f>E21</f>
        <v xml:space="preserve"> </v>
      </c>
      <c r="L91" s="217"/>
    </row>
    <row r="92" spans="2:47" s="216" customFormat="1" ht="15.25" customHeight="1" x14ac:dyDescent="0.25">
      <c r="B92" s="217"/>
      <c r="C92" s="213" t="s">
        <v>1423</v>
      </c>
      <c r="F92" s="220" t="str">
        <f>IF(E18="","",E18)</f>
        <v>HALKO stavební společnost, s.r.o.</v>
      </c>
      <c r="I92" s="213" t="s">
        <v>1426</v>
      </c>
      <c r="J92" s="249" t="str">
        <f>E24</f>
        <v xml:space="preserve"> </v>
      </c>
      <c r="L92" s="217"/>
    </row>
    <row r="93" spans="2:47" s="216" customFormat="1" ht="10.4" customHeight="1" x14ac:dyDescent="0.25">
      <c r="B93" s="217"/>
      <c r="L93" s="217"/>
    </row>
    <row r="94" spans="2:47" s="216" customFormat="1" ht="29.25" customHeight="1" x14ac:dyDescent="0.25">
      <c r="B94" s="217"/>
      <c r="C94" s="250" t="s">
        <v>1444</v>
      </c>
      <c r="D94" s="232"/>
      <c r="E94" s="232"/>
      <c r="F94" s="232"/>
      <c r="G94" s="232"/>
      <c r="H94" s="232"/>
      <c r="I94" s="232"/>
      <c r="J94" s="251" t="s">
        <v>1445</v>
      </c>
      <c r="K94" s="232"/>
      <c r="L94" s="217"/>
    </row>
    <row r="95" spans="2:47" s="216" customFormat="1" ht="10.4" customHeight="1" x14ac:dyDescent="0.25">
      <c r="B95" s="217"/>
      <c r="L95" s="217"/>
    </row>
    <row r="96" spans="2:47" s="216" customFormat="1" ht="22.9" customHeight="1" x14ac:dyDescent="0.25">
      <c r="B96" s="217"/>
      <c r="C96" s="252" t="s">
        <v>1446</v>
      </c>
      <c r="J96" s="227">
        <f>J121</f>
        <v>26000</v>
      </c>
      <c r="L96" s="217"/>
      <c r="AU96" s="207" t="s">
        <v>1447</v>
      </c>
    </row>
    <row r="97" spans="2:12" s="253" customFormat="1" ht="25" customHeight="1" x14ac:dyDescent="0.25">
      <c r="B97" s="254"/>
      <c r="D97" s="255" t="s">
        <v>1889</v>
      </c>
      <c r="E97" s="256"/>
      <c r="F97" s="256"/>
      <c r="G97" s="256"/>
      <c r="H97" s="256"/>
      <c r="I97" s="256"/>
      <c r="J97" s="257">
        <f>J122</f>
        <v>10274</v>
      </c>
      <c r="L97" s="254"/>
    </row>
    <row r="98" spans="2:12" s="299" customFormat="1" ht="19.899999999999999" customHeight="1" x14ac:dyDescent="0.25">
      <c r="B98" s="298"/>
      <c r="D98" s="300" t="s">
        <v>1482</v>
      </c>
      <c r="E98" s="301"/>
      <c r="F98" s="301"/>
      <c r="G98" s="301"/>
      <c r="H98" s="301"/>
      <c r="I98" s="301"/>
      <c r="J98" s="302">
        <f>J140</f>
        <v>7731</v>
      </c>
      <c r="L98" s="298"/>
    </row>
    <row r="99" spans="2:12" s="253" customFormat="1" ht="25" customHeight="1" x14ac:dyDescent="0.25">
      <c r="B99" s="254"/>
      <c r="D99" s="255" t="s">
        <v>1890</v>
      </c>
      <c r="E99" s="256"/>
      <c r="F99" s="256"/>
      <c r="G99" s="256"/>
      <c r="H99" s="256"/>
      <c r="I99" s="256"/>
      <c r="J99" s="257">
        <f>J148</f>
        <v>15726</v>
      </c>
      <c r="L99" s="254"/>
    </row>
    <row r="100" spans="2:12" s="299" customFormat="1" ht="19.899999999999999" customHeight="1" x14ac:dyDescent="0.25">
      <c r="B100" s="298"/>
      <c r="D100" s="300" t="s">
        <v>1474</v>
      </c>
      <c r="E100" s="301"/>
      <c r="F100" s="301"/>
      <c r="G100" s="301"/>
      <c r="H100" s="301"/>
      <c r="I100" s="301"/>
      <c r="J100" s="302">
        <f>J149</f>
        <v>7184</v>
      </c>
      <c r="L100" s="298"/>
    </row>
    <row r="101" spans="2:12" s="299" customFormat="1" ht="19.899999999999999" customHeight="1" x14ac:dyDescent="0.25">
      <c r="B101" s="298"/>
      <c r="D101" s="300" t="s">
        <v>1476</v>
      </c>
      <c r="E101" s="301"/>
      <c r="F101" s="301"/>
      <c r="G101" s="301"/>
      <c r="H101" s="301"/>
      <c r="I101" s="301"/>
      <c r="J101" s="302">
        <f>J162</f>
        <v>8542</v>
      </c>
      <c r="L101" s="298"/>
    </row>
    <row r="102" spans="2:12" s="216" customFormat="1" ht="21.75" customHeight="1" x14ac:dyDescent="0.25">
      <c r="B102" s="217"/>
      <c r="L102" s="217"/>
    </row>
    <row r="103" spans="2:12" s="216" customFormat="1" ht="7" customHeight="1" x14ac:dyDescent="0.25">
      <c r="B103" s="245"/>
      <c r="C103" s="246"/>
      <c r="D103" s="246"/>
      <c r="E103" s="246"/>
      <c r="F103" s="246"/>
      <c r="G103" s="246"/>
      <c r="H103" s="246"/>
      <c r="I103" s="246"/>
      <c r="J103" s="246"/>
      <c r="K103" s="246"/>
      <c r="L103" s="217"/>
    </row>
    <row r="107" spans="2:12" s="216" customFormat="1" ht="7" customHeight="1" x14ac:dyDescent="0.25">
      <c r="B107" s="247"/>
      <c r="C107" s="248"/>
      <c r="D107" s="248"/>
      <c r="E107" s="248"/>
      <c r="F107" s="248"/>
      <c r="G107" s="248"/>
      <c r="H107" s="248"/>
      <c r="I107" s="248"/>
      <c r="J107" s="248"/>
      <c r="K107" s="248"/>
      <c r="L107" s="217"/>
    </row>
    <row r="108" spans="2:12" s="216" customFormat="1" ht="25" customHeight="1" x14ac:dyDescent="0.25">
      <c r="B108" s="217"/>
      <c r="C108" s="211" t="s">
        <v>1449</v>
      </c>
      <c r="L108" s="217"/>
    </row>
    <row r="109" spans="2:12" s="216" customFormat="1" ht="7" customHeight="1" x14ac:dyDescent="0.25">
      <c r="B109" s="217"/>
      <c r="L109" s="217"/>
    </row>
    <row r="110" spans="2:12" s="216" customFormat="1" ht="12" customHeight="1" x14ac:dyDescent="0.25">
      <c r="B110" s="217"/>
      <c r="C110" s="213" t="s">
        <v>1411</v>
      </c>
      <c r="L110" s="217"/>
    </row>
    <row r="111" spans="2:12" s="216" customFormat="1" ht="16.5" customHeight="1" x14ac:dyDescent="0.25">
      <c r="B111" s="217"/>
      <c r="E111" s="214" t="str">
        <f>E7</f>
        <v>Chodník při silnici II/324 Podmoky</v>
      </c>
      <c r="F111" s="215"/>
      <c r="G111" s="215"/>
      <c r="H111" s="215"/>
      <c r="L111" s="217"/>
    </row>
    <row r="112" spans="2:12" s="216" customFormat="1" ht="12" customHeight="1" x14ac:dyDescent="0.25">
      <c r="B112" s="217"/>
      <c r="C112" s="213" t="s">
        <v>1412</v>
      </c>
      <c r="L112" s="217"/>
    </row>
    <row r="113" spans="2:65" s="216" customFormat="1" ht="16.5" customHeight="1" x14ac:dyDescent="0.25">
      <c r="B113" s="217"/>
      <c r="E113" s="218" t="str">
        <f>E9</f>
        <v xml:space="preserve">VP4 - SO 103_N  Novostavba chodníku II/324 - vícepráce </v>
      </c>
      <c r="F113" s="219"/>
      <c r="G113" s="219"/>
      <c r="H113" s="219"/>
      <c r="L113" s="217"/>
    </row>
    <row r="114" spans="2:65" s="216" customFormat="1" ht="7" customHeight="1" x14ac:dyDescent="0.25">
      <c r="B114" s="217"/>
      <c r="L114" s="217"/>
    </row>
    <row r="115" spans="2:65" s="216" customFormat="1" ht="12" customHeight="1" x14ac:dyDescent="0.25">
      <c r="B115" s="217"/>
      <c r="C115" s="213" t="s">
        <v>1417</v>
      </c>
      <c r="F115" s="220" t="str">
        <f>F12</f>
        <v xml:space="preserve"> </v>
      </c>
      <c r="I115" s="213" t="s">
        <v>1419</v>
      </c>
      <c r="J115" s="221">
        <f>IF(J12="","",J12)</f>
        <v>43885</v>
      </c>
      <c r="L115" s="217"/>
    </row>
    <row r="116" spans="2:65" s="216" customFormat="1" ht="7" customHeight="1" x14ac:dyDescent="0.25">
      <c r="B116" s="217"/>
      <c r="L116" s="217"/>
    </row>
    <row r="117" spans="2:65" s="216" customFormat="1" ht="15.25" customHeight="1" x14ac:dyDescent="0.25">
      <c r="B117" s="217"/>
      <c r="C117" s="213" t="s">
        <v>1420</v>
      </c>
      <c r="F117" s="220" t="str">
        <f>E15</f>
        <v>Obec Podmoky</v>
      </c>
      <c r="I117" s="213" t="s">
        <v>1425</v>
      </c>
      <c r="J117" s="249" t="str">
        <f>E21</f>
        <v xml:space="preserve"> </v>
      </c>
      <c r="L117" s="217"/>
    </row>
    <row r="118" spans="2:65" s="216" customFormat="1" ht="15.25" customHeight="1" x14ac:dyDescent="0.25">
      <c r="B118" s="217"/>
      <c r="C118" s="213" t="s">
        <v>1423</v>
      </c>
      <c r="F118" s="220" t="str">
        <f>IF(E18="","",E18)</f>
        <v>HALKO stavební společnost, s.r.o.</v>
      </c>
      <c r="I118" s="213" t="s">
        <v>1426</v>
      </c>
      <c r="J118" s="249" t="str">
        <f>E24</f>
        <v xml:space="preserve"> </v>
      </c>
      <c r="L118" s="217"/>
    </row>
    <row r="119" spans="2:65" s="216" customFormat="1" ht="10.4" customHeight="1" x14ac:dyDescent="0.25">
      <c r="B119" s="217"/>
      <c r="L119" s="217"/>
    </row>
    <row r="120" spans="2:65" s="258" customFormat="1" ht="29.25" customHeight="1" x14ac:dyDescent="0.25">
      <c r="B120" s="259"/>
      <c r="C120" s="260" t="s">
        <v>1450</v>
      </c>
      <c r="D120" s="261" t="s">
        <v>19</v>
      </c>
      <c r="E120" s="261" t="s">
        <v>17</v>
      </c>
      <c r="F120" s="261" t="s">
        <v>30</v>
      </c>
      <c r="G120" s="261" t="s">
        <v>10</v>
      </c>
      <c r="H120" s="261" t="s">
        <v>1451</v>
      </c>
      <c r="I120" s="261" t="s">
        <v>1452</v>
      </c>
      <c r="J120" s="262" t="s">
        <v>1445</v>
      </c>
      <c r="K120" s="263" t="s">
        <v>1453</v>
      </c>
      <c r="L120" s="259"/>
      <c r="M120" s="264" t="s">
        <v>1415</v>
      </c>
      <c r="N120" s="265" t="s">
        <v>15</v>
      </c>
      <c r="O120" s="265" t="s">
        <v>1454</v>
      </c>
      <c r="P120" s="265" t="s">
        <v>1455</v>
      </c>
      <c r="Q120" s="265" t="s">
        <v>1456</v>
      </c>
      <c r="R120" s="265" t="s">
        <v>1457</v>
      </c>
      <c r="S120" s="265" t="s">
        <v>1458</v>
      </c>
      <c r="T120" s="266" t="s">
        <v>1459</v>
      </c>
    </row>
    <row r="121" spans="2:65" s="216" customFormat="1" ht="22.9" customHeight="1" x14ac:dyDescent="0.35">
      <c r="B121" s="217"/>
      <c r="C121" s="267" t="s">
        <v>1460</v>
      </c>
      <c r="J121" s="268">
        <f>BK121</f>
        <v>26000</v>
      </c>
      <c r="L121" s="217"/>
      <c r="M121" s="269"/>
      <c r="N121" s="225"/>
      <c r="O121" s="225"/>
      <c r="P121" s="270">
        <f>P122+P148</f>
        <v>23.108640000000001</v>
      </c>
      <c r="Q121" s="225"/>
      <c r="R121" s="270">
        <f>R122+R148</f>
        <v>1.401486</v>
      </c>
      <c r="S121" s="225"/>
      <c r="T121" s="271">
        <f>T122+T148</f>
        <v>0</v>
      </c>
      <c r="AT121" s="207" t="s">
        <v>1461</v>
      </c>
      <c r="AU121" s="207" t="s">
        <v>1447</v>
      </c>
      <c r="BK121" s="272">
        <f>BK122+BK148</f>
        <v>26000</v>
      </c>
    </row>
    <row r="122" spans="2:65" s="273" customFormat="1" ht="25.9" customHeight="1" x14ac:dyDescent="0.35">
      <c r="B122" s="274"/>
      <c r="D122" s="275" t="s">
        <v>1461</v>
      </c>
      <c r="E122" s="276" t="s">
        <v>1891</v>
      </c>
      <c r="F122" s="276" t="s">
        <v>1892</v>
      </c>
      <c r="J122" s="277">
        <f>BK122</f>
        <v>10274</v>
      </c>
      <c r="L122" s="274"/>
      <c r="M122" s="278"/>
      <c r="P122" s="279">
        <f>P123+SUM(P124:P140)</f>
        <v>6.4618339999999996</v>
      </c>
      <c r="R122" s="279">
        <f>R123+SUM(R124:R140)</f>
        <v>1.401486</v>
      </c>
      <c r="T122" s="280">
        <f>T123+SUM(T124:T140)</f>
        <v>0</v>
      </c>
      <c r="AR122" s="275" t="s">
        <v>1464</v>
      </c>
      <c r="AT122" s="281" t="s">
        <v>1461</v>
      </c>
      <c r="AU122" s="281" t="s">
        <v>1465</v>
      </c>
      <c r="AY122" s="275" t="s">
        <v>1466</v>
      </c>
      <c r="BK122" s="282">
        <f>BK123+SUM(BK124:BK140)</f>
        <v>10274</v>
      </c>
    </row>
    <row r="123" spans="2:65" s="216" customFormat="1" ht="16.5" customHeight="1" x14ac:dyDescent="0.25">
      <c r="B123" s="283"/>
      <c r="C123" s="305" t="s">
        <v>1464</v>
      </c>
      <c r="D123" s="305" t="s">
        <v>1492</v>
      </c>
      <c r="E123" s="306" t="s">
        <v>248</v>
      </c>
      <c r="F123" s="307" t="s">
        <v>1679</v>
      </c>
      <c r="G123" s="308" t="s">
        <v>13</v>
      </c>
      <c r="H123" s="309">
        <v>5.35</v>
      </c>
      <c r="I123" s="310">
        <v>58</v>
      </c>
      <c r="J123" s="310">
        <f>ROUND(I123*H123,0)</f>
        <v>310</v>
      </c>
      <c r="K123" s="311"/>
      <c r="L123" s="217"/>
      <c r="M123" s="312" t="s">
        <v>1415</v>
      </c>
      <c r="N123" s="313" t="s">
        <v>1432</v>
      </c>
      <c r="O123" s="314">
        <v>0</v>
      </c>
      <c r="P123" s="314">
        <f>O123*H123</f>
        <v>0</v>
      </c>
      <c r="Q123" s="314">
        <v>0</v>
      </c>
      <c r="R123" s="314">
        <f>Q123*H123</f>
        <v>0</v>
      </c>
      <c r="S123" s="314">
        <v>0</v>
      </c>
      <c r="T123" s="315">
        <f>S123*H123</f>
        <v>0</v>
      </c>
      <c r="AR123" s="296" t="s">
        <v>1469</v>
      </c>
      <c r="AT123" s="296" t="s">
        <v>1492</v>
      </c>
      <c r="AU123" s="296" t="s">
        <v>1464</v>
      </c>
      <c r="AY123" s="207" t="s">
        <v>1466</v>
      </c>
      <c r="BE123" s="297">
        <f>IF(N123="základní",J123,0)</f>
        <v>310</v>
      </c>
      <c r="BF123" s="297">
        <f>IF(N123="snížená",J123,0)</f>
        <v>0</v>
      </c>
      <c r="BG123" s="297">
        <f>IF(N123="zákl. přenesená",J123,0)</f>
        <v>0</v>
      </c>
      <c r="BH123" s="297">
        <f>IF(N123="sníž. přenesená",J123,0)</f>
        <v>0</v>
      </c>
      <c r="BI123" s="297">
        <f>IF(N123="nulová",J123,0)</f>
        <v>0</v>
      </c>
      <c r="BJ123" s="207" t="s">
        <v>1464</v>
      </c>
      <c r="BK123" s="297">
        <f>ROUND(I123*H123,0)</f>
        <v>310</v>
      </c>
      <c r="BL123" s="207" t="s">
        <v>1469</v>
      </c>
      <c r="BM123" s="296" t="s">
        <v>1893</v>
      </c>
    </row>
    <row r="124" spans="2:65" s="316" customFormat="1" x14ac:dyDescent="0.25">
      <c r="B124" s="317"/>
      <c r="D124" s="318" t="s">
        <v>1494</v>
      </c>
      <c r="E124" s="319" t="s">
        <v>1415</v>
      </c>
      <c r="F124" s="320" t="s">
        <v>1894</v>
      </c>
      <c r="H124" s="321">
        <v>5.35</v>
      </c>
      <c r="L124" s="317"/>
      <c r="M124" s="322"/>
      <c r="T124" s="323"/>
      <c r="AT124" s="319" t="s">
        <v>1494</v>
      </c>
      <c r="AU124" s="319" t="s">
        <v>1464</v>
      </c>
      <c r="AV124" s="316" t="s">
        <v>1407</v>
      </c>
      <c r="AW124" s="316" t="s">
        <v>1496</v>
      </c>
      <c r="AX124" s="316" t="s">
        <v>1464</v>
      </c>
      <c r="AY124" s="319" t="s">
        <v>1466</v>
      </c>
    </row>
    <row r="125" spans="2:65" s="216" customFormat="1" ht="24" customHeight="1" x14ac:dyDescent="0.25">
      <c r="B125" s="283"/>
      <c r="C125" s="305" t="s">
        <v>1407</v>
      </c>
      <c r="D125" s="305" t="s">
        <v>1492</v>
      </c>
      <c r="E125" s="306" t="s">
        <v>1786</v>
      </c>
      <c r="F125" s="307" t="s">
        <v>1787</v>
      </c>
      <c r="G125" s="308" t="s">
        <v>14</v>
      </c>
      <c r="H125" s="309">
        <v>1.32</v>
      </c>
      <c r="I125" s="310">
        <v>566</v>
      </c>
      <c r="J125" s="310">
        <f>ROUND(I125*H125,0)</f>
        <v>747</v>
      </c>
      <c r="K125" s="311"/>
      <c r="L125" s="217"/>
      <c r="M125" s="312" t="s">
        <v>1415</v>
      </c>
      <c r="N125" s="313" t="s">
        <v>1432</v>
      </c>
      <c r="O125" s="314">
        <v>2.3199999999999998</v>
      </c>
      <c r="P125" s="314">
        <f>O125*H125</f>
        <v>3.0623999999999998</v>
      </c>
      <c r="Q125" s="314">
        <v>0</v>
      </c>
      <c r="R125" s="314">
        <f>Q125*H125</f>
        <v>0</v>
      </c>
      <c r="S125" s="314">
        <v>0</v>
      </c>
      <c r="T125" s="315">
        <f>S125*H125</f>
        <v>0</v>
      </c>
      <c r="AR125" s="296" t="s">
        <v>1469</v>
      </c>
      <c r="AT125" s="296" t="s">
        <v>1492</v>
      </c>
      <c r="AU125" s="296" t="s">
        <v>1464</v>
      </c>
      <c r="AY125" s="207" t="s">
        <v>1466</v>
      </c>
      <c r="BE125" s="297">
        <f>IF(N125="základní",J125,0)</f>
        <v>747</v>
      </c>
      <c r="BF125" s="297">
        <f>IF(N125="snížená",J125,0)</f>
        <v>0</v>
      </c>
      <c r="BG125" s="297">
        <f>IF(N125="zákl. přenesená",J125,0)</f>
        <v>0</v>
      </c>
      <c r="BH125" s="297">
        <f>IF(N125="sníž. přenesená",J125,0)</f>
        <v>0</v>
      </c>
      <c r="BI125" s="297">
        <f>IF(N125="nulová",J125,0)</f>
        <v>0</v>
      </c>
      <c r="BJ125" s="207" t="s">
        <v>1464</v>
      </c>
      <c r="BK125" s="297">
        <f>ROUND(I125*H125,0)</f>
        <v>747</v>
      </c>
      <c r="BL125" s="207" t="s">
        <v>1469</v>
      </c>
      <c r="BM125" s="296" t="s">
        <v>1895</v>
      </c>
    </row>
    <row r="126" spans="2:65" s="316" customFormat="1" x14ac:dyDescent="0.25">
      <c r="B126" s="317"/>
      <c r="D126" s="318" t="s">
        <v>1494</v>
      </c>
      <c r="E126" s="319" t="s">
        <v>1415</v>
      </c>
      <c r="F126" s="320" t="s">
        <v>1896</v>
      </c>
      <c r="H126" s="321">
        <v>1.32</v>
      </c>
      <c r="L126" s="317"/>
      <c r="M126" s="322"/>
      <c r="T126" s="323"/>
      <c r="AT126" s="319" t="s">
        <v>1494</v>
      </c>
      <c r="AU126" s="319" t="s">
        <v>1464</v>
      </c>
      <c r="AV126" s="316" t="s">
        <v>1407</v>
      </c>
      <c r="AW126" s="316" t="s">
        <v>1496</v>
      </c>
      <c r="AX126" s="316" t="s">
        <v>1464</v>
      </c>
      <c r="AY126" s="319" t="s">
        <v>1466</v>
      </c>
    </row>
    <row r="127" spans="2:65" s="216" customFormat="1" ht="24" customHeight="1" x14ac:dyDescent="0.25">
      <c r="B127" s="283"/>
      <c r="C127" s="305" t="s">
        <v>1501</v>
      </c>
      <c r="D127" s="305" t="s">
        <v>1492</v>
      </c>
      <c r="E127" s="306" t="s">
        <v>1790</v>
      </c>
      <c r="F127" s="307" t="s">
        <v>1791</v>
      </c>
      <c r="G127" s="308" t="s">
        <v>14</v>
      </c>
      <c r="H127" s="309">
        <v>0.39600000000000002</v>
      </c>
      <c r="I127" s="310">
        <v>96.6</v>
      </c>
      <c r="J127" s="310">
        <f>ROUND(I127*H127,0)</f>
        <v>38</v>
      </c>
      <c r="K127" s="311"/>
      <c r="L127" s="217"/>
      <c r="M127" s="312" t="s">
        <v>1415</v>
      </c>
      <c r="N127" s="313" t="s">
        <v>1432</v>
      </c>
      <c r="O127" s="314">
        <v>0.65400000000000003</v>
      </c>
      <c r="P127" s="314">
        <f>O127*H127</f>
        <v>0.25898400000000005</v>
      </c>
      <c r="Q127" s="314">
        <v>0</v>
      </c>
      <c r="R127" s="314">
        <f>Q127*H127</f>
        <v>0</v>
      </c>
      <c r="S127" s="314">
        <v>0</v>
      </c>
      <c r="T127" s="315">
        <f>S127*H127</f>
        <v>0</v>
      </c>
      <c r="AR127" s="296" t="s">
        <v>1469</v>
      </c>
      <c r="AT127" s="296" t="s">
        <v>1492</v>
      </c>
      <c r="AU127" s="296" t="s">
        <v>1464</v>
      </c>
      <c r="AY127" s="207" t="s">
        <v>1466</v>
      </c>
      <c r="BE127" s="297">
        <f>IF(N127="základní",J127,0)</f>
        <v>38</v>
      </c>
      <c r="BF127" s="297">
        <f>IF(N127="snížená",J127,0)</f>
        <v>0</v>
      </c>
      <c r="BG127" s="297">
        <f>IF(N127="zákl. přenesená",J127,0)</f>
        <v>0</v>
      </c>
      <c r="BH127" s="297">
        <f>IF(N127="sníž. přenesená",J127,0)</f>
        <v>0</v>
      </c>
      <c r="BI127" s="297">
        <f>IF(N127="nulová",J127,0)</f>
        <v>0</v>
      </c>
      <c r="BJ127" s="207" t="s">
        <v>1464</v>
      </c>
      <c r="BK127" s="297">
        <f>ROUND(I127*H127,0)</f>
        <v>38</v>
      </c>
      <c r="BL127" s="207" t="s">
        <v>1469</v>
      </c>
      <c r="BM127" s="296" t="s">
        <v>1897</v>
      </c>
    </row>
    <row r="128" spans="2:65" s="316" customFormat="1" x14ac:dyDescent="0.25">
      <c r="B128" s="317"/>
      <c r="D128" s="318" t="s">
        <v>1494</v>
      </c>
      <c r="E128" s="319" t="s">
        <v>1415</v>
      </c>
      <c r="F128" s="320" t="s">
        <v>1898</v>
      </c>
      <c r="H128" s="321">
        <v>0.39600000000000002</v>
      </c>
      <c r="L128" s="317"/>
      <c r="M128" s="322"/>
      <c r="T128" s="323"/>
      <c r="AT128" s="319" t="s">
        <v>1494</v>
      </c>
      <c r="AU128" s="319" t="s">
        <v>1464</v>
      </c>
      <c r="AV128" s="316" t="s">
        <v>1407</v>
      </c>
      <c r="AW128" s="316" t="s">
        <v>1496</v>
      </c>
      <c r="AX128" s="316" t="s">
        <v>1464</v>
      </c>
      <c r="AY128" s="319" t="s">
        <v>1466</v>
      </c>
    </row>
    <row r="129" spans="2:65" s="216" customFormat="1" ht="16.5" customHeight="1" x14ac:dyDescent="0.25">
      <c r="B129" s="283"/>
      <c r="C129" s="305" t="s">
        <v>1469</v>
      </c>
      <c r="D129" s="305" t="s">
        <v>1492</v>
      </c>
      <c r="E129" s="306" t="s">
        <v>260</v>
      </c>
      <c r="F129" s="307" t="s">
        <v>1224</v>
      </c>
      <c r="G129" s="308" t="s">
        <v>9</v>
      </c>
      <c r="H129" s="309">
        <v>1.32</v>
      </c>
      <c r="I129" s="310">
        <v>72.400000000000006</v>
      </c>
      <c r="J129" s="310">
        <f>ROUND(I129*H129,0)</f>
        <v>96</v>
      </c>
      <c r="K129" s="311"/>
      <c r="L129" s="217"/>
      <c r="M129" s="312" t="s">
        <v>1415</v>
      </c>
      <c r="N129" s="313" t="s">
        <v>1432</v>
      </c>
      <c r="O129" s="314">
        <v>0</v>
      </c>
      <c r="P129" s="314">
        <f>O129*H129</f>
        <v>0</v>
      </c>
      <c r="Q129" s="314">
        <v>0</v>
      </c>
      <c r="R129" s="314">
        <f>Q129*H129</f>
        <v>0</v>
      </c>
      <c r="S129" s="314">
        <v>0</v>
      </c>
      <c r="T129" s="315">
        <f>S129*H129</f>
        <v>0</v>
      </c>
      <c r="AR129" s="296" t="s">
        <v>1469</v>
      </c>
      <c r="AT129" s="296" t="s">
        <v>1492</v>
      </c>
      <c r="AU129" s="296" t="s">
        <v>1464</v>
      </c>
      <c r="AY129" s="207" t="s">
        <v>1466</v>
      </c>
      <c r="BE129" s="297">
        <f>IF(N129="základní",J129,0)</f>
        <v>96</v>
      </c>
      <c r="BF129" s="297">
        <f>IF(N129="snížená",J129,0)</f>
        <v>0</v>
      </c>
      <c r="BG129" s="297">
        <f>IF(N129="zákl. přenesená",J129,0)</f>
        <v>0</v>
      </c>
      <c r="BH129" s="297">
        <f>IF(N129="sníž. přenesená",J129,0)</f>
        <v>0</v>
      </c>
      <c r="BI129" s="297">
        <f>IF(N129="nulová",J129,0)</f>
        <v>0</v>
      </c>
      <c r="BJ129" s="207" t="s">
        <v>1464</v>
      </c>
      <c r="BK129" s="297">
        <f>ROUND(I129*H129,0)</f>
        <v>96</v>
      </c>
      <c r="BL129" s="207" t="s">
        <v>1469</v>
      </c>
      <c r="BM129" s="296" t="s">
        <v>1899</v>
      </c>
    </row>
    <row r="130" spans="2:65" s="216" customFormat="1" ht="16.5" customHeight="1" x14ac:dyDescent="0.25">
      <c r="B130" s="283"/>
      <c r="C130" s="305" t="s">
        <v>1505</v>
      </c>
      <c r="D130" s="305" t="s">
        <v>1492</v>
      </c>
      <c r="E130" s="306" t="s">
        <v>262</v>
      </c>
      <c r="F130" s="307" t="s">
        <v>1236</v>
      </c>
      <c r="G130" s="308" t="s">
        <v>9</v>
      </c>
      <c r="H130" s="309">
        <v>11.88</v>
      </c>
      <c r="I130" s="310">
        <v>17.2</v>
      </c>
      <c r="J130" s="310">
        <f>ROUND(I130*H130,0)</f>
        <v>204</v>
      </c>
      <c r="K130" s="311"/>
      <c r="L130" s="217"/>
      <c r="M130" s="312" t="s">
        <v>1415</v>
      </c>
      <c r="N130" s="313" t="s">
        <v>1432</v>
      </c>
      <c r="O130" s="314">
        <v>0</v>
      </c>
      <c r="P130" s="314">
        <f>O130*H130</f>
        <v>0</v>
      </c>
      <c r="Q130" s="314">
        <v>0</v>
      </c>
      <c r="R130" s="314">
        <f>Q130*H130</f>
        <v>0</v>
      </c>
      <c r="S130" s="314">
        <v>0</v>
      </c>
      <c r="T130" s="315">
        <f>S130*H130</f>
        <v>0</v>
      </c>
      <c r="AR130" s="296" t="s">
        <v>1469</v>
      </c>
      <c r="AT130" s="296" t="s">
        <v>1492</v>
      </c>
      <c r="AU130" s="296" t="s">
        <v>1464</v>
      </c>
      <c r="AY130" s="207" t="s">
        <v>1466</v>
      </c>
      <c r="BE130" s="297">
        <f>IF(N130="základní",J130,0)</f>
        <v>204</v>
      </c>
      <c r="BF130" s="297">
        <f>IF(N130="snížená",J130,0)</f>
        <v>0</v>
      </c>
      <c r="BG130" s="297">
        <f>IF(N130="zákl. přenesená",J130,0)</f>
        <v>0</v>
      </c>
      <c r="BH130" s="297">
        <f>IF(N130="sníž. přenesená",J130,0)</f>
        <v>0</v>
      </c>
      <c r="BI130" s="297">
        <f>IF(N130="nulová",J130,0)</f>
        <v>0</v>
      </c>
      <c r="BJ130" s="207" t="s">
        <v>1464</v>
      </c>
      <c r="BK130" s="297">
        <f>ROUND(I130*H130,0)</f>
        <v>204</v>
      </c>
      <c r="BL130" s="207" t="s">
        <v>1469</v>
      </c>
      <c r="BM130" s="296" t="s">
        <v>1900</v>
      </c>
    </row>
    <row r="131" spans="2:65" s="316" customFormat="1" x14ac:dyDescent="0.25">
      <c r="B131" s="317"/>
      <c r="D131" s="318" t="s">
        <v>1494</v>
      </c>
      <c r="E131" s="319" t="s">
        <v>1415</v>
      </c>
      <c r="F131" s="320" t="s">
        <v>1901</v>
      </c>
      <c r="H131" s="321">
        <v>11.88</v>
      </c>
      <c r="L131" s="317"/>
      <c r="M131" s="322"/>
      <c r="T131" s="323"/>
      <c r="AT131" s="319" t="s">
        <v>1494</v>
      </c>
      <c r="AU131" s="319" t="s">
        <v>1464</v>
      </c>
      <c r="AV131" s="316" t="s">
        <v>1407</v>
      </c>
      <c r="AW131" s="316" t="s">
        <v>1496</v>
      </c>
      <c r="AX131" s="316" t="s">
        <v>1464</v>
      </c>
      <c r="AY131" s="319" t="s">
        <v>1466</v>
      </c>
    </row>
    <row r="132" spans="2:65" s="216" customFormat="1" ht="16.5" customHeight="1" x14ac:dyDescent="0.25">
      <c r="B132" s="283"/>
      <c r="C132" s="305" t="s">
        <v>1507</v>
      </c>
      <c r="D132" s="305" t="s">
        <v>1492</v>
      </c>
      <c r="E132" s="306" t="s">
        <v>264</v>
      </c>
      <c r="F132" s="307" t="s">
        <v>1231</v>
      </c>
      <c r="G132" s="308" t="s">
        <v>9</v>
      </c>
      <c r="H132" s="309">
        <v>1.32</v>
      </c>
      <c r="I132" s="310">
        <v>54.3</v>
      </c>
      <c r="J132" s="310">
        <f>ROUND(I132*H132,0)</f>
        <v>72</v>
      </c>
      <c r="K132" s="311"/>
      <c r="L132" s="217"/>
      <c r="M132" s="312" t="s">
        <v>1415</v>
      </c>
      <c r="N132" s="313" t="s">
        <v>1432</v>
      </c>
      <c r="O132" s="314">
        <v>0</v>
      </c>
      <c r="P132" s="314">
        <f>O132*H132</f>
        <v>0</v>
      </c>
      <c r="Q132" s="314">
        <v>0</v>
      </c>
      <c r="R132" s="314">
        <f>Q132*H132</f>
        <v>0</v>
      </c>
      <c r="S132" s="314">
        <v>0</v>
      </c>
      <c r="T132" s="315">
        <f>S132*H132</f>
        <v>0</v>
      </c>
      <c r="AR132" s="296" t="s">
        <v>1469</v>
      </c>
      <c r="AT132" s="296" t="s">
        <v>1492</v>
      </c>
      <c r="AU132" s="296" t="s">
        <v>1464</v>
      </c>
      <c r="AY132" s="207" t="s">
        <v>1466</v>
      </c>
      <c r="BE132" s="297">
        <f>IF(N132="základní",J132,0)</f>
        <v>72</v>
      </c>
      <c r="BF132" s="297">
        <f>IF(N132="snížená",J132,0)</f>
        <v>0</v>
      </c>
      <c r="BG132" s="297">
        <f>IF(N132="zákl. přenesená",J132,0)</f>
        <v>0</v>
      </c>
      <c r="BH132" s="297">
        <f>IF(N132="sníž. přenesená",J132,0)</f>
        <v>0</v>
      </c>
      <c r="BI132" s="297">
        <f>IF(N132="nulová",J132,0)</f>
        <v>0</v>
      </c>
      <c r="BJ132" s="207" t="s">
        <v>1464</v>
      </c>
      <c r="BK132" s="297">
        <f>ROUND(I132*H132,0)</f>
        <v>72</v>
      </c>
      <c r="BL132" s="207" t="s">
        <v>1469</v>
      </c>
      <c r="BM132" s="296" t="s">
        <v>1902</v>
      </c>
    </row>
    <row r="133" spans="2:65" s="216" customFormat="1" ht="16.5" customHeight="1" x14ac:dyDescent="0.25">
      <c r="B133" s="283"/>
      <c r="C133" s="305" t="s">
        <v>1509</v>
      </c>
      <c r="D133" s="305" t="s">
        <v>1492</v>
      </c>
      <c r="E133" s="306" t="s">
        <v>145</v>
      </c>
      <c r="F133" s="307" t="s">
        <v>945</v>
      </c>
      <c r="G133" s="308" t="s">
        <v>14</v>
      </c>
      <c r="H133" s="309">
        <v>1.32</v>
      </c>
      <c r="I133" s="310">
        <v>14.9</v>
      </c>
      <c r="J133" s="310">
        <f>ROUND(I133*H133,0)</f>
        <v>20</v>
      </c>
      <c r="K133" s="311"/>
      <c r="L133" s="217"/>
      <c r="M133" s="312" t="s">
        <v>1415</v>
      </c>
      <c r="N133" s="313" t="s">
        <v>1432</v>
      </c>
      <c r="O133" s="314">
        <v>0</v>
      </c>
      <c r="P133" s="314">
        <f>O133*H133</f>
        <v>0</v>
      </c>
      <c r="Q133" s="314">
        <v>0</v>
      </c>
      <c r="R133" s="314">
        <f>Q133*H133</f>
        <v>0</v>
      </c>
      <c r="S133" s="314">
        <v>0</v>
      </c>
      <c r="T133" s="315">
        <f>S133*H133</f>
        <v>0</v>
      </c>
      <c r="AR133" s="296" t="s">
        <v>1469</v>
      </c>
      <c r="AT133" s="296" t="s">
        <v>1492</v>
      </c>
      <c r="AU133" s="296" t="s">
        <v>1464</v>
      </c>
      <c r="AY133" s="207" t="s">
        <v>1466</v>
      </c>
      <c r="BE133" s="297">
        <f>IF(N133="základní",J133,0)</f>
        <v>20</v>
      </c>
      <c r="BF133" s="297">
        <f>IF(N133="snížená",J133,0)</f>
        <v>0</v>
      </c>
      <c r="BG133" s="297">
        <f>IF(N133="zákl. přenesená",J133,0)</f>
        <v>0</v>
      </c>
      <c r="BH133" s="297">
        <f>IF(N133="sníž. přenesená",J133,0)</f>
        <v>0</v>
      </c>
      <c r="BI133" s="297">
        <f>IF(N133="nulová",J133,0)</f>
        <v>0</v>
      </c>
      <c r="BJ133" s="207" t="s">
        <v>1464</v>
      </c>
      <c r="BK133" s="297">
        <f>ROUND(I133*H133,0)</f>
        <v>20</v>
      </c>
      <c r="BL133" s="207" t="s">
        <v>1469</v>
      </c>
      <c r="BM133" s="296" t="s">
        <v>1903</v>
      </c>
    </row>
    <row r="134" spans="2:65" s="216" customFormat="1" ht="16.5" customHeight="1" x14ac:dyDescent="0.25">
      <c r="B134" s="283"/>
      <c r="C134" s="305" t="s">
        <v>1468</v>
      </c>
      <c r="D134" s="305" t="s">
        <v>1492</v>
      </c>
      <c r="E134" s="306" t="s">
        <v>283</v>
      </c>
      <c r="F134" s="307" t="s">
        <v>542</v>
      </c>
      <c r="G134" s="308" t="s">
        <v>9</v>
      </c>
      <c r="H134" s="309">
        <v>1.32</v>
      </c>
      <c r="I134" s="310">
        <v>410</v>
      </c>
      <c r="J134" s="310">
        <f>ROUND(I134*H134,0)</f>
        <v>541</v>
      </c>
      <c r="K134" s="311"/>
      <c r="L134" s="217"/>
      <c r="M134" s="312" t="s">
        <v>1415</v>
      </c>
      <c r="N134" s="313" t="s">
        <v>1432</v>
      </c>
      <c r="O134" s="314">
        <v>0</v>
      </c>
      <c r="P134" s="314">
        <f>O134*H134</f>
        <v>0</v>
      </c>
      <c r="Q134" s="314">
        <v>0</v>
      </c>
      <c r="R134" s="314">
        <f>Q134*H134</f>
        <v>0</v>
      </c>
      <c r="S134" s="314">
        <v>0</v>
      </c>
      <c r="T134" s="315">
        <f>S134*H134</f>
        <v>0</v>
      </c>
      <c r="AR134" s="296" t="s">
        <v>1469</v>
      </c>
      <c r="AT134" s="296" t="s">
        <v>1492</v>
      </c>
      <c r="AU134" s="296" t="s">
        <v>1464</v>
      </c>
      <c r="AY134" s="207" t="s">
        <v>1466</v>
      </c>
      <c r="BE134" s="297">
        <f>IF(N134="základní",J134,0)</f>
        <v>541</v>
      </c>
      <c r="BF134" s="297">
        <f>IF(N134="snížená",J134,0)</f>
        <v>0</v>
      </c>
      <c r="BG134" s="297">
        <f>IF(N134="zákl. přenesená",J134,0)</f>
        <v>0</v>
      </c>
      <c r="BH134" s="297">
        <f>IF(N134="sníž. přenesená",J134,0)</f>
        <v>0</v>
      </c>
      <c r="BI134" s="297">
        <f>IF(N134="nulová",J134,0)</f>
        <v>0</v>
      </c>
      <c r="BJ134" s="207" t="s">
        <v>1464</v>
      </c>
      <c r="BK134" s="297">
        <f>ROUND(I134*H134,0)</f>
        <v>541</v>
      </c>
      <c r="BL134" s="207" t="s">
        <v>1469</v>
      </c>
      <c r="BM134" s="296" t="s">
        <v>1904</v>
      </c>
    </row>
    <row r="135" spans="2:65" s="216" customFormat="1" ht="16.5" customHeight="1" x14ac:dyDescent="0.25">
      <c r="B135" s="283"/>
      <c r="C135" s="305" t="s">
        <v>1515</v>
      </c>
      <c r="D135" s="305" t="s">
        <v>1492</v>
      </c>
      <c r="E135" s="306" t="s">
        <v>323</v>
      </c>
      <c r="F135" s="307" t="s">
        <v>885</v>
      </c>
      <c r="G135" s="308" t="s">
        <v>6</v>
      </c>
      <c r="H135" s="309">
        <v>1.1299999999999999</v>
      </c>
      <c r="I135" s="310">
        <v>46.5</v>
      </c>
      <c r="J135" s="310">
        <f>ROUND(I135*H135,0)</f>
        <v>53</v>
      </c>
      <c r="K135" s="311"/>
      <c r="L135" s="217"/>
      <c r="M135" s="312" t="s">
        <v>1415</v>
      </c>
      <c r="N135" s="313" t="s">
        <v>1432</v>
      </c>
      <c r="O135" s="314">
        <v>0</v>
      </c>
      <c r="P135" s="314">
        <f>O135*H135</f>
        <v>0</v>
      </c>
      <c r="Q135" s="314">
        <v>0</v>
      </c>
      <c r="R135" s="314">
        <f>Q135*H135</f>
        <v>0</v>
      </c>
      <c r="S135" s="314">
        <v>0</v>
      </c>
      <c r="T135" s="315">
        <f>S135*H135</f>
        <v>0</v>
      </c>
      <c r="AR135" s="296" t="s">
        <v>1469</v>
      </c>
      <c r="AT135" s="296" t="s">
        <v>1492</v>
      </c>
      <c r="AU135" s="296" t="s">
        <v>1464</v>
      </c>
      <c r="AY135" s="207" t="s">
        <v>1466</v>
      </c>
      <c r="BE135" s="297">
        <f>IF(N135="základní",J135,0)</f>
        <v>53</v>
      </c>
      <c r="BF135" s="297">
        <f>IF(N135="snížená",J135,0)</f>
        <v>0</v>
      </c>
      <c r="BG135" s="297">
        <f>IF(N135="zákl. přenesená",J135,0)</f>
        <v>0</v>
      </c>
      <c r="BH135" s="297">
        <f>IF(N135="sníž. přenesená",J135,0)</f>
        <v>0</v>
      </c>
      <c r="BI135" s="297">
        <f>IF(N135="nulová",J135,0)</f>
        <v>0</v>
      </c>
      <c r="BJ135" s="207" t="s">
        <v>1464</v>
      </c>
      <c r="BK135" s="297">
        <f>ROUND(I135*H135,0)</f>
        <v>53</v>
      </c>
      <c r="BL135" s="207" t="s">
        <v>1469</v>
      </c>
      <c r="BM135" s="296" t="s">
        <v>1905</v>
      </c>
    </row>
    <row r="136" spans="2:65" s="216" customFormat="1" ht="16.5" customHeight="1" x14ac:dyDescent="0.25">
      <c r="B136" s="283"/>
      <c r="C136" s="305" t="s">
        <v>1520</v>
      </c>
      <c r="D136" s="305" t="s">
        <v>1492</v>
      </c>
      <c r="E136" s="306" t="s">
        <v>324</v>
      </c>
      <c r="F136" s="307" t="s">
        <v>1051</v>
      </c>
      <c r="G136" s="308" t="s">
        <v>6</v>
      </c>
      <c r="H136" s="309">
        <v>10.17</v>
      </c>
      <c r="I136" s="310">
        <v>5.2</v>
      </c>
      <c r="J136" s="310">
        <f>ROUND(I136*H136,0)</f>
        <v>53</v>
      </c>
      <c r="K136" s="311"/>
      <c r="L136" s="217"/>
      <c r="M136" s="312" t="s">
        <v>1415</v>
      </c>
      <c r="N136" s="313" t="s">
        <v>1432</v>
      </c>
      <c r="O136" s="314">
        <v>0</v>
      </c>
      <c r="P136" s="314">
        <f>O136*H136</f>
        <v>0</v>
      </c>
      <c r="Q136" s="314">
        <v>0</v>
      </c>
      <c r="R136" s="314">
        <f>Q136*H136</f>
        <v>0</v>
      </c>
      <c r="S136" s="314">
        <v>0</v>
      </c>
      <c r="T136" s="315">
        <f>S136*H136</f>
        <v>0</v>
      </c>
      <c r="AR136" s="296" t="s">
        <v>1469</v>
      </c>
      <c r="AT136" s="296" t="s">
        <v>1492</v>
      </c>
      <c r="AU136" s="296" t="s">
        <v>1464</v>
      </c>
      <c r="AY136" s="207" t="s">
        <v>1466</v>
      </c>
      <c r="BE136" s="297">
        <f>IF(N136="základní",J136,0)</f>
        <v>53</v>
      </c>
      <c r="BF136" s="297">
        <f>IF(N136="snížená",J136,0)</f>
        <v>0</v>
      </c>
      <c r="BG136" s="297">
        <f>IF(N136="zákl. přenesená",J136,0)</f>
        <v>0</v>
      </c>
      <c r="BH136" s="297">
        <f>IF(N136="sníž. přenesená",J136,0)</f>
        <v>0</v>
      </c>
      <c r="BI136" s="297">
        <f>IF(N136="nulová",J136,0)</f>
        <v>0</v>
      </c>
      <c r="BJ136" s="207" t="s">
        <v>1464</v>
      </c>
      <c r="BK136" s="297">
        <f>ROUND(I136*H136,0)</f>
        <v>53</v>
      </c>
      <c r="BL136" s="207" t="s">
        <v>1469</v>
      </c>
      <c r="BM136" s="296" t="s">
        <v>1906</v>
      </c>
    </row>
    <row r="137" spans="2:65" s="316" customFormat="1" x14ac:dyDescent="0.25">
      <c r="B137" s="317"/>
      <c r="D137" s="318" t="s">
        <v>1494</v>
      </c>
      <c r="E137" s="319" t="s">
        <v>1415</v>
      </c>
      <c r="F137" s="320" t="s">
        <v>1907</v>
      </c>
      <c r="H137" s="321">
        <v>10.17</v>
      </c>
      <c r="L137" s="317"/>
      <c r="M137" s="322"/>
      <c r="T137" s="323"/>
      <c r="AT137" s="319" t="s">
        <v>1494</v>
      </c>
      <c r="AU137" s="319" t="s">
        <v>1464</v>
      </c>
      <c r="AV137" s="316" t="s">
        <v>1407</v>
      </c>
      <c r="AW137" s="316" t="s">
        <v>1496</v>
      </c>
      <c r="AX137" s="316" t="s">
        <v>1464</v>
      </c>
      <c r="AY137" s="319" t="s">
        <v>1466</v>
      </c>
    </row>
    <row r="138" spans="2:65" s="216" customFormat="1" ht="16.5" customHeight="1" x14ac:dyDescent="0.25">
      <c r="B138" s="283"/>
      <c r="C138" s="305" t="s">
        <v>1524</v>
      </c>
      <c r="D138" s="305" t="s">
        <v>1492</v>
      </c>
      <c r="E138" s="306" t="s">
        <v>325</v>
      </c>
      <c r="F138" s="307" t="s">
        <v>1042</v>
      </c>
      <c r="G138" s="308" t="s">
        <v>6</v>
      </c>
      <c r="H138" s="309">
        <v>1.1299999999999999</v>
      </c>
      <c r="I138" s="310">
        <v>102</v>
      </c>
      <c r="J138" s="310">
        <f>ROUND(I138*H138,0)</f>
        <v>115</v>
      </c>
      <c r="K138" s="311"/>
      <c r="L138" s="217"/>
      <c r="M138" s="312" t="s">
        <v>1415</v>
      </c>
      <c r="N138" s="313" t="s">
        <v>1432</v>
      </c>
      <c r="O138" s="314">
        <v>0</v>
      </c>
      <c r="P138" s="314">
        <f>O138*H138</f>
        <v>0</v>
      </c>
      <c r="Q138" s="314">
        <v>0</v>
      </c>
      <c r="R138" s="314">
        <f>Q138*H138</f>
        <v>0</v>
      </c>
      <c r="S138" s="314">
        <v>0</v>
      </c>
      <c r="T138" s="315">
        <f>S138*H138</f>
        <v>0</v>
      </c>
      <c r="AR138" s="296" t="s">
        <v>1469</v>
      </c>
      <c r="AT138" s="296" t="s">
        <v>1492</v>
      </c>
      <c r="AU138" s="296" t="s">
        <v>1464</v>
      </c>
      <c r="AY138" s="207" t="s">
        <v>1466</v>
      </c>
      <c r="BE138" s="297">
        <f>IF(N138="základní",J138,0)</f>
        <v>115</v>
      </c>
      <c r="BF138" s="297">
        <f>IF(N138="snížená",J138,0)</f>
        <v>0</v>
      </c>
      <c r="BG138" s="297">
        <f>IF(N138="zákl. přenesená",J138,0)</f>
        <v>0</v>
      </c>
      <c r="BH138" s="297">
        <f>IF(N138="sníž. přenesená",J138,0)</f>
        <v>0</v>
      </c>
      <c r="BI138" s="297">
        <f>IF(N138="nulová",J138,0)</f>
        <v>0</v>
      </c>
      <c r="BJ138" s="207" t="s">
        <v>1464</v>
      </c>
      <c r="BK138" s="297">
        <f>ROUND(I138*H138,0)</f>
        <v>115</v>
      </c>
      <c r="BL138" s="207" t="s">
        <v>1469</v>
      </c>
      <c r="BM138" s="296" t="s">
        <v>1908</v>
      </c>
    </row>
    <row r="139" spans="2:65" s="216" customFormat="1" ht="16.5" customHeight="1" x14ac:dyDescent="0.25">
      <c r="B139" s="283"/>
      <c r="C139" s="305" t="s">
        <v>1528</v>
      </c>
      <c r="D139" s="305" t="s">
        <v>1492</v>
      </c>
      <c r="E139" s="306" t="s">
        <v>328</v>
      </c>
      <c r="F139" s="307" t="s">
        <v>934</v>
      </c>
      <c r="G139" s="308" t="s">
        <v>6</v>
      </c>
      <c r="H139" s="309">
        <v>1.1299999999999999</v>
      </c>
      <c r="I139" s="310">
        <v>260</v>
      </c>
      <c r="J139" s="310">
        <f>ROUND(I139*H139,0)</f>
        <v>294</v>
      </c>
      <c r="K139" s="311"/>
      <c r="L139" s="217"/>
      <c r="M139" s="312" t="s">
        <v>1415</v>
      </c>
      <c r="N139" s="313" t="s">
        <v>1432</v>
      </c>
      <c r="O139" s="314">
        <v>0</v>
      </c>
      <c r="P139" s="314">
        <f>O139*H139</f>
        <v>0</v>
      </c>
      <c r="Q139" s="314">
        <v>0</v>
      </c>
      <c r="R139" s="314">
        <f>Q139*H139</f>
        <v>0</v>
      </c>
      <c r="S139" s="314">
        <v>0</v>
      </c>
      <c r="T139" s="315">
        <f>S139*H139</f>
        <v>0</v>
      </c>
      <c r="AR139" s="296" t="s">
        <v>1469</v>
      </c>
      <c r="AT139" s="296" t="s">
        <v>1492</v>
      </c>
      <c r="AU139" s="296" t="s">
        <v>1464</v>
      </c>
      <c r="AY139" s="207" t="s">
        <v>1466</v>
      </c>
      <c r="BE139" s="297">
        <f>IF(N139="základní",J139,0)</f>
        <v>294</v>
      </c>
      <c r="BF139" s="297">
        <f>IF(N139="snížená",J139,0)</f>
        <v>0</v>
      </c>
      <c r="BG139" s="297">
        <f>IF(N139="zákl. přenesená",J139,0)</f>
        <v>0</v>
      </c>
      <c r="BH139" s="297">
        <f>IF(N139="sníž. přenesená",J139,0)</f>
        <v>0</v>
      </c>
      <c r="BI139" s="297">
        <f>IF(N139="nulová",J139,0)</f>
        <v>0</v>
      </c>
      <c r="BJ139" s="207" t="s">
        <v>1464</v>
      </c>
      <c r="BK139" s="297">
        <f>ROUND(I139*H139,0)</f>
        <v>294</v>
      </c>
      <c r="BL139" s="207" t="s">
        <v>1469</v>
      </c>
      <c r="BM139" s="296" t="s">
        <v>1909</v>
      </c>
    </row>
    <row r="140" spans="2:65" s="273" customFormat="1" ht="22.9" customHeight="1" x14ac:dyDescent="0.25">
      <c r="B140" s="274"/>
      <c r="D140" s="275" t="s">
        <v>1461</v>
      </c>
      <c r="E140" s="303" t="s">
        <v>1613</v>
      </c>
      <c r="F140" s="303" t="s">
        <v>1343</v>
      </c>
      <c r="J140" s="304">
        <f>BK140</f>
        <v>7731</v>
      </c>
      <c r="L140" s="274"/>
      <c r="M140" s="278"/>
      <c r="P140" s="279">
        <f>SUM(P141:P147)</f>
        <v>3.1404499999999995</v>
      </c>
      <c r="R140" s="279">
        <f>SUM(R141:R147)</f>
        <v>1.401486</v>
      </c>
      <c r="T140" s="280">
        <f>SUM(T141:T147)</f>
        <v>0</v>
      </c>
      <c r="AR140" s="275" t="s">
        <v>1464</v>
      </c>
      <c r="AT140" s="281" t="s">
        <v>1461</v>
      </c>
      <c r="AU140" s="281" t="s">
        <v>1464</v>
      </c>
      <c r="AY140" s="275" t="s">
        <v>1466</v>
      </c>
      <c r="BK140" s="282">
        <f>SUM(BK141:BK147)</f>
        <v>7731</v>
      </c>
    </row>
    <row r="141" spans="2:65" s="216" customFormat="1" ht="36" customHeight="1" x14ac:dyDescent="0.25">
      <c r="B141" s="283"/>
      <c r="C141" s="305" t="s">
        <v>1532</v>
      </c>
      <c r="D141" s="305" t="s">
        <v>1492</v>
      </c>
      <c r="E141" s="306" t="s">
        <v>313</v>
      </c>
      <c r="F141" s="307" t="s">
        <v>1377</v>
      </c>
      <c r="G141" s="308" t="s">
        <v>1</v>
      </c>
      <c r="H141" s="309">
        <v>10.7</v>
      </c>
      <c r="I141" s="310">
        <v>285</v>
      </c>
      <c r="J141" s="310">
        <f>ROUND(I141*H141,0)</f>
        <v>3050</v>
      </c>
      <c r="K141" s="311"/>
      <c r="L141" s="217"/>
      <c r="M141" s="312" t="s">
        <v>1415</v>
      </c>
      <c r="N141" s="313" t="s">
        <v>1432</v>
      </c>
      <c r="O141" s="314">
        <v>0</v>
      </c>
      <c r="P141" s="314">
        <f>O141*H141</f>
        <v>0</v>
      </c>
      <c r="Q141" s="314">
        <v>0</v>
      </c>
      <c r="R141" s="314">
        <f>Q141*H141</f>
        <v>0</v>
      </c>
      <c r="S141" s="314">
        <v>0</v>
      </c>
      <c r="T141" s="315">
        <f>S141*H141</f>
        <v>0</v>
      </c>
      <c r="AR141" s="296" t="s">
        <v>1469</v>
      </c>
      <c r="AT141" s="296" t="s">
        <v>1492</v>
      </c>
      <c r="AU141" s="296" t="s">
        <v>1407</v>
      </c>
      <c r="AY141" s="207" t="s">
        <v>1466</v>
      </c>
      <c r="BE141" s="297">
        <f>IF(N141="základní",J141,0)</f>
        <v>3050</v>
      </c>
      <c r="BF141" s="297">
        <f>IF(N141="snížená",J141,0)</f>
        <v>0</v>
      </c>
      <c r="BG141" s="297">
        <f>IF(N141="zákl. přenesená",J141,0)</f>
        <v>0</v>
      </c>
      <c r="BH141" s="297">
        <f>IF(N141="sníž. přenesená",J141,0)</f>
        <v>0</v>
      </c>
      <c r="BI141" s="297">
        <f>IF(N141="nulová",J141,0)</f>
        <v>0</v>
      </c>
      <c r="BJ141" s="207" t="s">
        <v>1464</v>
      </c>
      <c r="BK141" s="297">
        <f>ROUND(I141*H141,0)</f>
        <v>3050</v>
      </c>
      <c r="BL141" s="207" t="s">
        <v>1469</v>
      </c>
      <c r="BM141" s="296" t="s">
        <v>1910</v>
      </c>
    </row>
    <row r="142" spans="2:65" s="216" customFormat="1" ht="16.5" customHeight="1" x14ac:dyDescent="0.25">
      <c r="B142" s="283"/>
      <c r="C142" s="284" t="s">
        <v>1536</v>
      </c>
      <c r="D142" s="284" t="s">
        <v>1</v>
      </c>
      <c r="E142" s="285" t="s">
        <v>1621</v>
      </c>
      <c r="F142" s="286" t="s">
        <v>1622</v>
      </c>
      <c r="G142" s="287" t="s">
        <v>21</v>
      </c>
      <c r="H142" s="288">
        <v>11.234999999999999</v>
      </c>
      <c r="I142" s="289">
        <v>98</v>
      </c>
      <c r="J142" s="289">
        <f>ROUND(I142*H142,0)</f>
        <v>1101</v>
      </c>
      <c r="K142" s="290"/>
      <c r="L142" s="291"/>
      <c r="M142" s="331" t="s">
        <v>1415</v>
      </c>
      <c r="N142" s="332" t="s">
        <v>1432</v>
      </c>
      <c r="O142" s="314">
        <v>0</v>
      </c>
      <c r="P142" s="314">
        <f>O142*H142</f>
        <v>0</v>
      </c>
      <c r="Q142" s="314">
        <v>6.3E-2</v>
      </c>
      <c r="R142" s="314">
        <f>Q142*H142</f>
        <v>0.70780500000000002</v>
      </c>
      <c r="S142" s="314">
        <v>0</v>
      </c>
      <c r="T142" s="315">
        <f>S142*H142</f>
        <v>0</v>
      </c>
      <c r="AR142" s="296" t="s">
        <v>1468</v>
      </c>
      <c r="AT142" s="296" t="s">
        <v>1</v>
      </c>
      <c r="AU142" s="296" t="s">
        <v>1407</v>
      </c>
      <c r="AY142" s="207" t="s">
        <v>1466</v>
      </c>
      <c r="BE142" s="297">
        <f>IF(N142="základní",J142,0)</f>
        <v>1101</v>
      </c>
      <c r="BF142" s="297">
        <f>IF(N142="snížená",J142,0)</f>
        <v>0</v>
      </c>
      <c r="BG142" s="297">
        <f>IF(N142="zákl. přenesená",J142,0)</f>
        <v>0</v>
      </c>
      <c r="BH142" s="297">
        <f>IF(N142="sníž. přenesená",J142,0)</f>
        <v>0</v>
      </c>
      <c r="BI142" s="297">
        <f>IF(N142="nulová",J142,0)</f>
        <v>0</v>
      </c>
      <c r="BJ142" s="207" t="s">
        <v>1464</v>
      </c>
      <c r="BK142" s="297">
        <f>ROUND(I142*H142,0)</f>
        <v>1101</v>
      </c>
      <c r="BL142" s="207" t="s">
        <v>1469</v>
      </c>
      <c r="BM142" s="296" t="s">
        <v>1911</v>
      </c>
    </row>
    <row r="143" spans="2:65" s="316" customFormat="1" x14ac:dyDescent="0.25">
      <c r="B143" s="317"/>
      <c r="D143" s="318" t="s">
        <v>1494</v>
      </c>
      <c r="E143" s="319" t="s">
        <v>1415</v>
      </c>
      <c r="F143" s="320" t="s">
        <v>1912</v>
      </c>
      <c r="H143" s="321">
        <v>11.234999999999999</v>
      </c>
      <c r="L143" s="317"/>
      <c r="M143" s="322"/>
      <c r="T143" s="323"/>
      <c r="AT143" s="319" t="s">
        <v>1494</v>
      </c>
      <c r="AU143" s="319" t="s">
        <v>1407</v>
      </c>
      <c r="AV143" s="316" t="s">
        <v>1407</v>
      </c>
      <c r="AW143" s="316" t="s">
        <v>1496</v>
      </c>
      <c r="AX143" s="316" t="s">
        <v>1464</v>
      </c>
      <c r="AY143" s="319" t="s">
        <v>1466</v>
      </c>
    </row>
    <row r="144" spans="2:65" s="216" customFormat="1" ht="16.5" customHeight="1" x14ac:dyDescent="0.25">
      <c r="B144" s="283"/>
      <c r="C144" s="305" t="s">
        <v>1540</v>
      </c>
      <c r="D144" s="305" t="s">
        <v>1492</v>
      </c>
      <c r="E144" s="306" t="s">
        <v>315</v>
      </c>
      <c r="F144" s="307" t="s">
        <v>1169</v>
      </c>
      <c r="G144" s="308" t="s">
        <v>1</v>
      </c>
      <c r="H144" s="309">
        <v>11.2</v>
      </c>
      <c r="I144" s="310">
        <v>24.7</v>
      </c>
      <c r="J144" s="310">
        <f>ROUND(I144*H144,0)</f>
        <v>277</v>
      </c>
      <c r="K144" s="311"/>
      <c r="L144" s="217"/>
      <c r="M144" s="312" t="s">
        <v>1415</v>
      </c>
      <c r="N144" s="313" t="s">
        <v>1432</v>
      </c>
      <c r="O144" s="314">
        <v>0</v>
      </c>
      <c r="P144" s="314">
        <f>O144*H144</f>
        <v>0</v>
      </c>
      <c r="Q144" s="314">
        <v>0</v>
      </c>
      <c r="R144" s="314">
        <f>Q144*H144</f>
        <v>0</v>
      </c>
      <c r="S144" s="314">
        <v>0</v>
      </c>
      <c r="T144" s="315">
        <f>S144*H144</f>
        <v>0</v>
      </c>
      <c r="AR144" s="296" t="s">
        <v>1469</v>
      </c>
      <c r="AT144" s="296" t="s">
        <v>1492</v>
      </c>
      <c r="AU144" s="296" t="s">
        <v>1407</v>
      </c>
      <c r="AY144" s="207" t="s">
        <v>1466</v>
      </c>
      <c r="BE144" s="297">
        <f>IF(N144="základní",J144,0)</f>
        <v>277</v>
      </c>
      <c r="BF144" s="297">
        <f>IF(N144="snížená",J144,0)</f>
        <v>0</v>
      </c>
      <c r="BG144" s="297">
        <f>IF(N144="zákl. přenesená",J144,0)</f>
        <v>0</v>
      </c>
      <c r="BH144" s="297">
        <f>IF(N144="sníž. přenesená",J144,0)</f>
        <v>0</v>
      </c>
      <c r="BI144" s="297">
        <f>IF(N144="nulová",J144,0)</f>
        <v>0</v>
      </c>
      <c r="BJ144" s="207" t="s">
        <v>1464</v>
      </c>
      <c r="BK144" s="297">
        <f>ROUND(I144*H144,0)</f>
        <v>277</v>
      </c>
      <c r="BL144" s="207" t="s">
        <v>1469</v>
      </c>
      <c r="BM144" s="296" t="s">
        <v>1913</v>
      </c>
    </row>
    <row r="145" spans="2:65" s="216" customFormat="1" ht="24" customHeight="1" x14ac:dyDescent="0.25">
      <c r="B145" s="283"/>
      <c r="C145" s="305" t="s">
        <v>1545</v>
      </c>
      <c r="D145" s="305" t="s">
        <v>1492</v>
      </c>
      <c r="E145" s="306" t="s">
        <v>384</v>
      </c>
      <c r="F145" s="307" t="s">
        <v>1352</v>
      </c>
      <c r="G145" s="308" t="s">
        <v>1</v>
      </c>
      <c r="H145" s="309">
        <v>11.2</v>
      </c>
      <c r="I145" s="310">
        <v>45</v>
      </c>
      <c r="J145" s="310">
        <f>ROUND(I145*H145,0)</f>
        <v>504</v>
      </c>
      <c r="K145" s="311"/>
      <c r="L145" s="217"/>
      <c r="M145" s="312" t="s">
        <v>1415</v>
      </c>
      <c r="N145" s="313" t="s">
        <v>1432</v>
      </c>
      <c r="O145" s="314">
        <v>0</v>
      </c>
      <c r="P145" s="314">
        <f>O145*H145</f>
        <v>0</v>
      </c>
      <c r="Q145" s="314">
        <v>0</v>
      </c>
      <c r="R145" s="314">
        <f>Q145*H145</f>
        <v>0</v>
      </c>
      <c r="S145" s="314">
        <v>0</v>
      </c>
      <c r="T145" s="315">
        <f>S145*H145</f>
        <v>0</v>
      </c>
      <c r="AR145" s="296" t="s">
        <v>1469</v>
      </c>
      <c r="AT145" s="296" t="s">
        <v>1492</v>
      </c>
      <c r="AU145" s="296" t="s">
        <v>1407</v>
      </c>
      <c r="AY145" s="207" t="s">
        <v>1466</v>
      </c>
      <c r="BE145" s="297">
        <f>IF(N145="základní",J145,0)</f>
        <v>504</v>
      </c>
      <c r="BF145" s="297">
        <f>IF(N145="snížená",J145,0)</f>
        <v>0</v>
      </c>
      <c r="BG145" s="297">
        <f>IF(N145="zákl. přenesená",J145,0)</f>
        <v>0</v>
      </c>
      <c r="BH145" s="297">
        <f>IF(N145="sníž. přenesená",J145,0)</f>
        <v>0</v>
      </c>
      <c r="BI145" s="297">
        <f>IF(N145="nulová",J145,0)</f>
        <v>0</v>
      </c>
      <c r="BJ145" s="207" t="s">
        <v>1464</v>
      </c>
      <c r="BK145" s="297">
        <f>ROUND(I145*H145,0)</f>
        <v>504</v>
      </c>
      <c r="BL145" s="207" t="s">
        <v>1469</v>
      </c>
      <c r="BM145" s="296" t="s">
        <v>1914</v>
      </c>
    </row>
    <row r="146" spans="2:65" s="216" customFormat="1" ht="16.5" customHeight="1" x14ac:dyDescent="0.25">
      <c r="B146" s="283"/>
      <c r="C146" s="305" t="s">
        <v>1548</v>
      </c>
      <c r="D146" s="305" t="s">
        <v>1492</v>
      </c>
      <c r="E146" s="306" t="s">
        <v>316</v>
      </c>
      <c r="F146" s="307" t="s">
        <v>1203</v>
      </c>
      <c r="G146" s="308" t="s">
        <v>1</v>
      </c>
      <c r="H146" s="309">
        <v>11.2</v>
      </c>
      <c r="I146" s="310">
        <v>56.4</v>
      </c>
      <c r="J146" s="310">
        <f>ROUND(I146*H146,0)</f>
        <v>632</v>
      </c>
      <c r="K146" s="311"/>
      <c r="L146" s="217"/>
      <c r="M146" s="312" t="s">
        <v>1415</v>
      </c>
      <c r="N146" s="313" t="s">
        <v>1432</v>
      </c>
      <c r="O146" s="314">
        <v>0</v>
      </c>
      <c r="P146" s="314">
        <f>O146*H146</f>
        <v>0</v>
      </c>
      <c r="Q146" s="314">
        <v>0</v>
      </c>
      <c r="R146" s="314">
        <f>Q146*H146</f>
        <v>0</v>
      </c>
      <c r="S146" s="314">
        <v>0</v>
      </c>
      <c r="T146" s="315">
        <f>S146*H146</f>
        <v>0</v>
      </c>
      <c r="AR146" s="296" t="s">
        <v>1469</v>
      </c>
      <c r="AT146" s="296" t="s">
        <v>1492</v>
      </c>
      <c r="AU146" s="296" t="s">
        <v>1407</v>
      </c>
      <c r="AY146" s="207" t="s">
        <v>1466</v>
      </c>
      <c r="BE146" s="297">
        <f>IF(N146="základní",J146,0)</f>
        <v>632</v>
      </c>
      <c r="BF146" s="297">
        <f>IF(N146="snížená",J146,0)</f>
        <v>0</v>
      </c>
      <c r="BG146" s="297">
        <f>IF(N146="zákl. přenesená",J146,0)</f>
        <v>0</v>
      </c>
      <c r="BH146" s="297">
        <f>IF(N146="sníž. přenesená",J146,0)</f>
        <v>0</v>
      </c>
      <c r="BI146" s="297">
        <f>IF(N146="nulová",J146,0)</f>
        <v>0</v>
      </c>
      <c r="BJ146" s="207" t="s">
        <v>1464</v>
      </c>
      <c r="BK146" s="297">
        <f>ROUND(I146*H146,0)</f>
        <v>632</v>
      </c>
      <c r="BL146" s="207" t="s">
        <v>1469</v>
      </c>
      <c r="BM146" s="296" t="s">
        <v>1915</v>
      </c>
    </row>
    <row r="147" spans="2:65" s="216" customFormat="1" ht="16.5" customHeight="1" x14ac:dyDescent="0.25">
      <c r="B147" s="283"/>
      <c r="C147" s="305" t="s">
        <v>1552</v>
      </c>
      <c r="D147" s="305" t="s">
        <v>1492</v>
      </c>
      <c r="E147" s="306" t="s">
        <v>1916</v>
      </c>
      <c r="F147" s="307" t="s">
        <v>1917</v>
      </c>
      <c r="G147" s="308" t="s">
        <v>13</v>
      </c>
      <c r="H147" s="309">
        <v>5.35</v>
      </c>
      <c r="I147" s="310">
        <v>405</v>
      </c>
      <c r="J147" s="310">
        <f>ROUND(I147*H147,0)</f>
        <v>2167</v>
      </c>
      <c r="K147" s="311"/>
      <c r="L147" s="217"/>
      <c r="M147" s="312" t="s">
        <v>1415</v>
      </c>
      <c r="N147" s="313" t="s">
        <v>1432</v>
      </c>
      <c r="O147" s="314">
        <v>0.58699999999999997</v>
      </c>
      <c r="P147" s="314">
        <f>O147*H147</f>
        <v>3.1404499999999995</v>
      </c>
      <c r="Q147" s="314">
        <v>0.12966</v>
      </c>
      <c r="R147" s="314">
        <f>Q147*H147</f>
        <v>0.69368099999999999</v>
      </c>
      <c r="S147" s="314">
        <v>0</v>
      </c>
      <c r="T147" s="315">
        <f>S147*H147</f>
        <v>0</v>
      </c>
      <c r="AR147" s="296" t="s">
        <v>1469</v>
      </c>
      <c r="AT147" s="296" t="s">
        <v>1492</v>
      </c>
      <c r="AU147" s="296" t="s">
        <v>1407</v>
      </c>
      <c r="AY147" s="207" t="s">
        <v>1466</v>
      </c>
      <c r="BE147" s="297">
        <f>IF(N147="základní",J147,0)</f>
        <v>2167</v>
      </c>
      <c r="BF147" s="297">
        <f>IF(N147="snížená",J147,0)</f>
        <v>0</v>
      </c>
      <c r="BG147" s="297">
        <f>IF(N147="zákl. přenesená",J147,0)</f>
        <v>0</v>
      </c>
      <c r="BH147" s="297">
        <f>IF(N147="sníž. přenesená",J147,0)</f>
        <v>0</v>
      </c>
      <c r="BI147" s="297">
        <f>IF(N147="nulová",J147,0)</f>
        <v>0</v>
      </c>
      <c r="BJ147" s="207" t="s">
        <v>1464</v>
      </c>
      <c r="BK147" s="297">
        <f>ROUND(I147*H147,0)</f>
        <v>2167</v>
      </c>
      <c r="BL147" s="207" t="s">
        <v>1469</v>
      </c>
      <c r="BM147" s="296" t="s">
        <v>1918</v>
      </c>
    </row>
    <row r="148" spans="2:65" s="273" customFormat="1" ht="25.9" customHeight="1" x14ac:dyDescent="0.35">
      <c r="B148" s="274"/>
      <c r="D148" s="275" t="s">
        <v>1461</v>
      </c>
      <c r="E148" s="276" t="s">
        <v>1919</v>
      </c>
      <c r="F148" s="276" t="s">
        <v>1785</v>
      </c>
      <c r="J148" s="277">
        <f>BK148</f>
        <v>15726</v>
      </c>
      <c r="L148" s="274"/>
      <c r="M148" s="278"/>
      <c r="P148" s="279">
        <f>P149+P162</f>
        <v>16.646806000000002</v>
      </c>
      <c r="R148" s="279">
        <f>R149+R162</f>
        <v>0</v>
      </c>
      <c r="T148" s="280">
        <f>T149+T162</f>
        <v>0</v>
      </c>
      <c r="AR148" s="275" t="s">
        <v>1464</v>
      </c>
      <c r="AT148" s="281" t="s">
        <v>1461</v>
      </c>
      <c r="AU148" s="281" t="s">
        <v>1465</v>
      </c>
      <c r="AY148" s="275" t="s">
        <v>1466</v>
      </c>
      <c r="BK148" s="282">
        <f>BK149+BK162</f>
        <v>15726</v>
      </c>
    </row>
    <row r="149" spans="2:65" s="273" customFormat="1" ht="22.9" customHeight="1" x14ac:dyDescent="0.25">
      <c r="B149" s="274"/>
      <c r="D149" s="275" t="s">
        <v>1461</v>
      </c>
      <c r="E149" s="303" t="s">
        <v>1464</v>
      </c>
      <c r="F149" s="303" t="s">
        <v>1491</v>
      </c>
      <c r="J149" s="304">
        <f>BK149</f>
        <v>7184</v>
      </c>
      <c r="L149" s="274"/>
      <c r="M149" s="278"/>
      <c r="P149" s="279">
        <f>SUM(P150:P161)</f>
        <v>9.1338059999999999</v>
      </c>
      <c r="R149" s="279">
        <f>SUM(R150:R161)</f>
        <v>0</v>
      </c>
      <c r="T149" s="280">
        <f>SUM(T150:T161)</f>
        <v>0</v>
      </c>
      <c r="AR149" s="275" t="s">
        <v>1464</v>
      </c>
      <c r="AT149" s="281" t="s">
        <v>1461</v>
      </c>
      <c r="AU149" s="281" t="s">
        <v>1464</v>
      </c>
      <c r="AY149" s="275" t="s">
        <v>1466</v>
      </c>
      <c r="BK149" s="282">
        <f>SUM(BK150:BK161)</f>
        <v>7184</v>
      </c>
    </row>
    <row r="150" spans="2:65" s="216" customFormat="1" ht="24" customHeight="1" x14ac:dyDescent="0.25">
      <c r="B150" s="283"/>
      <c r="C150" s="305" t="s">
        <v>1558</v>
      </c>
      <c r="D150" s="305" t="s">
        <v>1492</v>
      </c>
      <c r="E150" s="306" t="s">
        <v>1786</v>
      </c>
      <c r="F150" s="307" t="s">
        <v>1787</v>
      </c>
      <c r="G150" s="308" t="s">
        <v>14</v>
      </c>
      <c r="H150" s="309">
        <v>3.63</v>
      </c>
      <c r="I150" s="310">
        <v>566</v>
      </c>
      <c r="J150" s="310">
        <f>ROUND(I150*H150,0)</f>
        <v>2055</v>
      </c>
      <c r="K150" s="311"/>
      <c r="L150" s="217"/>
      <c r="M150" s="312" t="s">
        <v>1415</v>
      </c>
      <c r="N150" s="313" t="s">
        <v>1432</v>
      </c>
      <c r="O150" s="314">
        <v>2.3199999999999998</v>
      </c>
      <c r="P150" s="314">
        <f>O150*H150</f>
        <v>8.4215999999999998</v>
      </c>
      <c r="Q150" s="314">
        <v>0</v>
      </c>
      <c r="R150" s="314">
        <f>Q150*H150</f>
        <v>0</v>
      </c>
      <c r="S150" s="314">
        <v>0</v>
      </c>
      <c r="T150" s="315">
        <f>S150*H150</f>
        <v>0</v>
      </c>
      <c r="AR150" s="296" t="s">
        <v>1469</v>
      </c>
      <c r="AT150" s="296" t="s">
        <v>1492</v>
      </c>
      <c r="AU150" s="296" t="s">
        <v>1407</v>
      </c>
      <c r="AY150" s="207" t="s">
        <v>1466</v>
      </c>
      <c r="BE150" s="297">
        <f>IF(N150="základní",J150,0)</f>
        <v>2055</v>
      </c>
      <c r="BF150" s="297">
        <f>IF(N150="snížená",J150,0)</f>
        <v>0</v>
      </c>
      <c r="BG150" s="297">
        <f>IF(N150="zákl. přenesená",J150,0)</f>
        <v>0</v>
      </c>
      <c r="BH150" s="297">
        <f>IF(N150="sníž. přenesená",J150,0)</f>
        <v>0</v>
      </c>
      <c r="BI150" s="297">
        <f>IF(N150="nulová",J150,0)</f>
        <v>0</v>
      </c>
      <c r="BJ150" s="207" t="s">
        <v>1464</v>
      </c>
      <c r="BK150" s="297">
        <f>ROUND(I150*H150,0)</f>
        <v>2055</v>
      </c>
      <c r="BL150" s="207" t="s">
        <v>1469</v>
      </c>
      <c r="BM150" s="296" t="s">
        <v>1788</v>
      </c>
    </row>
    <row r="151" spans="2:65" s="216" customFormat="1" ht="24" customHeight="1" x14ac:dyDescent="0.25">
      <c r="B151" s="283"/>
      <c r="C151" s="305" t="s">
        <v>1562</v>
      </c>
      <c r="D151" s="305" t="s">
        <v>1492</v>
      </c>
      <c r="E151" s="306" t="s">
        <v>1790</v>
      </c>
      <c r="F151" s="307" t="s">
        <v>1791</v>
      </c>
      <c r="G151" s="308" t="s">
        <v>14</v>
      </c>
      <c r="H151" s="309">
        <v>1.089</v>
      </c>
      <c r="I151" s="310">
        <v>96.6</v>
      </c>
      <c r="J151" s="310">
        <f>ROUND(I151*H151,0)</f>
        <v>105</v>
      </c>
      <c r="K151" s="311"/>
      <c r="L151" s="217"/>
      <c r="M151" s="312" t="s">
        <v>1415</v>
      </c>
      <c r="N151" s="313" t="s">
        <v>1432</v>
      </c>
      <c r="O151" s="314">
        <v>0.65400000000000003</v>
      </c>
      <c r="P151" s="314">
        <f>O151*H151</f>
        <v>0.71220600000000001</v>
      </c>
      <c r="Q151" s="314">
        <v>0</v>
      </c>
      <c r="R151" s="314">
        <f>Q151*H151</f>
        <v>0</v>
      </c>
      <c r="S151" s="314">
        <v>0</v>
      </c>
      <c r="T151" s="315">
        <f>S151*H151</f>
        <v>0</v>
      </c>
      <c r="AR151" s="296" t="s">
        <v>1469</v>
      </c>
      <c r="AT151" s="296" t="s">
        <v>1492</v>
      </c>
      <c r="AU151" s="296" t="s">
        <v>1407</v>
      </c>
      <c r="AY151" s="207" t="s">
        <v>1466</v>
      </c>
      <c r="BE151" s="297">
        <f>IF(N151="základní",J151,0)</f>
        <v>105</v>
      </c>
      <c r="BF151" s="297">
        <f>IF(N151="snížená",J151,0)</f>
        <v>0</v>
      </c>
      <c r="BG151" s="297">
        <f>IF(N151="zákl. přenesená",J151,0)</f>
        <v>0</v>
      </c>
      <c r="BH151" s="297">
        <f>IF(N151="sníž. přenesená",J151,0)</f>
        <v>0</v>
      </c>
      <c r="BI151" s="297">
        <f>IF(N151="nulová",J151,0)</f>
        <v>0</v>
      </c>
      <c r="BJ151" s="207" t="s">
        <v>1464</v>
      </c>
      <c r="BK151" s="297">
        <f>ROUND(I151*H151,0)</f>
        <v>105</v>
      </c>
      <c r="BL151" s="207" t="s">
        <v>1469</v>
      </c>
      <c r="BM151" s="296" t="s">
        <v>1792</v>
      </c>
    </row>
    <row r="152" spans="2:65" s="316" customFormat="1" x14ac:dyDescent="0.25">
      <c r="B152" s="317"/>
      <c r="D152" s="318" t="s">
        <v>1494</v>
      </c>
      <c r="E152" s="319" t="s">
        <v>1415</v>
      </c>
      <c r="F152" s="320" t="s">
        <v>1920</v>
      </c>
      <c r="H152" s="321">
        <v>1.089</v>
      </c>
      <c r="L152" s="317"/>
      <c r="M152" s="322"/>
      <c r="T152" s="323"/>
      <c r="AT152" s="319" t="s">
        <v>1494</v>
      </c>
      <c r="AU152" s="319" t="s">
        <v>1407</v>
      </c>
      <c r="AV152" s="316" t="s">
        <v>1407</v>
      </c>
      <c r="AW152" s="316" t="s">
        <v>1496</v>
      </c>
      <c r="AX152" s="316" t="s">
        <v>1464</v>
      </c>
      <c r="AY152" s="319" t="s">
        <v>1466</v>
      </c>
    </row>
    <row r="153" spans="2:65" s="216" customFormat="1" ht="16.5" customHeight="1" x14ac:dyDescent="0.25">
      <c r="B153" s="283"/>
      <c r="C153" s="305" t="s">
        <v>1565</v>
      </c>
      <c r="D153" s="305" t="s">
        <v>1492</v>
      </c>
      <c r="E153" s="306" t="s">
        <v>260</v>
      </c>
      <c r="F153" s="307" t="s">
        <v>1224</v>
      </c>
      <c r="G153" s="308" t="s">
        <v>9</v>
      </c>
      <c r="H153" s="309">
        <v>3.63</v>
      </c>
      <c r="I153" s="310">
        <v>72.400000000000006</v>
      </c>
      <c r="J153" s="310">
        <f>ROUND(I153*H153,0)</f>
        <v>263</v>
      </c>
      <c r="K153" s="311"/>
      <c r="L153" s="217"/>
      <c r="M153" s="312" t="s">
        <v>1415</v>
      </c>
      <c r="N153" s="313" t="s">
        <v>1432</v>
      </c>
      <c r="O153" s="314">
        <v>0</v>
      </c>
      <c r="P153" s="314">
        <f>O153*H153</f>
        <v>0</v>
      </c>
      <c r="Q153" s="314">
        <v>0</v>
      </c>
      <c r="R153" s="314">
        <f>Q153*H153</f>
        <v>0</v>
      </c>
      <c r="S153" s="314">
        <v>0</v>
      </c>
      <c r="T153" s="315">
        <f>S153*H153</f>
        <v>0</v>
      </c>
      <c r="AR153" s="296" t="s">
        <v>1469</v>
      </c>
      <c r="AT153" s="296" t="s">
        <v>1492</v>
      </c>
      <c r="AU153" s="296" t="s">
        <v>1407</v>
      </c>
      <c r="AY153" s="207" t="s">
        <v>1466</v>
      </c>
      <c r="BE153" s="297">
        <f>IF(N153="základní",J153,0)</f>
        <v>263</v>
      </c>
      <c r="BF153" s="297">
        <f>IF(N153="snížená",J153,0)</f>
        <v>0</v>
      </c>
      <c r="BG153" s="297">
        <f>IF(N153="zákl. přenesená",J153,0)</f>
        <v>0</v>
      </c>
      <c r="BH153" s="297">
        <f>IF(N153="sníž. přenesená",J153,0)</f>
        <v>0</v>
      </c>
      <c r="BI153" s="297">
        <f>IF(N153="nulová",J153,0)</f>
        <v>0</v>
      </c>
      <c r="BJ153" s="207" t="s">
        <v>1464</v>
      </c>
      <c r="BK153" s="297">
        <f>ROUND(I153*H153,0)</f>
        <v>263</v>
      </c>
      <c r="BL153" s="207" t="s">
        <v>1469</v>
      </c>
      <c r="BM153" s="296" t="s">
        <v>1794</v>
      </c>
    </row>
    <row r="154" spans="2:65" s="216" customFormat="1" ht="16.5" customHeight="1" x14ac:dyDescent="0.25">
      <c r="B154" s="283"/>
      <c r="C154" s="305" t="s">
        <v>1567</v>
      </c>
      <c r="D154" s="305" t="s">
        <v>1492</v>
      </c>
      <c r="E154" s="306" t="s">
        <v>262</v>
      </c>
      <c r="F154" s="307" t="s">
        <v>1236</v>
      </c>
      <c r="G154" s="308" t="s">
        <v>9</v>
      </c>
      <c r="H154" s="309">
        <v>32.67</v>
      </c>
      <c r="I154" s="310">
        <v>17.2</v>
      </c>
      <c r="J154" s="310">
        <f>ROUND(I154*H154,0)</f>
        <v>562</v>
      </c>
      <c r="K154" s="311"/>
      <c r="L154" s="217"/>
      <c r="M154" s="312" t="s">
        <v>1415</v>
      </c>
      <c r="N154" s="313" t="s">
        <v>1432</v>
      </c>
      <c r="O154" s="314">
        <v>0</v>
      </c>
      <c r="P154" s="314">
        <f>O154*H154</f>
        <v>0</v>
      </c>
      <c r="Q154" s="314">
        <v>0</v>
      </c>
      <c r="R154" s="314">
        <f>Q154*H154</f>
        <v>0</v>
      </c>
      <c r="S154" s="314">
        <v>0</v>
      </c>
      <c r="T154" s="315">
        <f>S154*H154</f>
        <v>0</v>
      </c>
      <c r="AR154" s="296" t="s">
        <v>1469</v>
      </c>
      <c r="AT154" s="296" t="s">
        <v>1492</v>
      </c>
      <c r="AU154" s="296" t="s">
        <v>1407</v>
      </c>
      <c r="AY154" s="207" t="s">
        <v>1466</v>
      </c>
      <c r="BE154" s="297">
        <f>IF(N154="základní",J154,0)</f>
        <v>562</v>
      </c>
      <c r="BF154" s="297">
        <f>IF(N154="snížená",J154,0)</f>
        <v>0</v>
      </c>
      <c r="BG154" s="297">
        <f>IF(N154="zákl. přenesená",J154,0)</f>
        <v>0</v>
      </c>
      <c r="BH154" s="297">
        <f>IF(N154="sníž. přenesená",J154,0)</f>
        <v>0</v>
      </c>
      <c r="BI154" s="297">
        <f>IF(N154="nulová",J154,0)</f>
        <v>0</v>
      </c>
      <c r="BJ154" s="207" t="s">
        <v>1464</v>
      </c>
      <c r="BK154" s="297">
        <f>ROUND(I154*H154,0)</f>
        <v>562</v>
      </c>
      <c r="BL154" s="207" t="s">
        <v>1469</v>
      </c>
      <c r="BM154" s="296" t="s">
        <v>1795</v>
      </c>
    </row>
    <row r="155" spans="2:65" s="316" customFormat="1" x14ac:dyDescent="0.25">
      <c r="B155" s="317"/>
      <c r="D155" s="318" t="s">
        <v>1494</v>
      </c>
      <c r="E155" s="319" t="s">
        <v>1415</v>
      </c>
      <c r="F155" s="320" t="s">
        <v>1921</v>
      </c>
      <c r="H155" s="321">
        <v>32.67</v>
      </c>
      <c r="L155" s="317"/>
      <c r="M155" s="322"/>
      <c r="T155" s="323"/>
      <c r="AT155" s="319" t="s">
        <v>1494</v>
      </c>
      <c r="AU155" s="319" t="s">
        <v>1407</v>
      </c>
      <c r="AV155" s="316" t="s">
        <v>1407</v>
      </c>
      <c r="AW155" s="316" t="s">
        <v>1496</v>
      </c>
      <c r="AX155" s="316" t="s">
        <v>1464</v>
      </c>
      <c r="AY155" s="319" t="s">
        <v>1466</v>
      </c>
    </row>
    <row r="156" spans="2:65" s="216" customFormat="1" ht="16.5" customHeight="1" x14ac:dyDescent="0.25">
      <c r="B156" s="283"/>
      <c r="C156" s="305" t="s">
        <v>1570</v>
      </c>
      <c r="D156" s="305" t="s">
        <v>1492</v>
      </c>
      <c r="E156" s="306" t="s">
        <v>264</v>
      </c>
      <c r="F156" s="307" t="s">
        <v>1231</v>
      </c>
      <c r="G156" s="308" t="s">
        <v>9</v>
      </c>
      <c r="H156" s="309">
        <v>3.63</v>
      </c>
      <c r="I156" s="310">
        <v>54.3</v>
      </c>
      <c r="J156" s="310">
        <f>ROUND(I156*H156,0)</f>
        <v>197</v>
      </c>
      <c r="K156" s="311"/>
      <c r="L156" s="217"/>
      <c r="M156" s="312" t="s">
        <v>1415</v>
      </c>
      <c r="N156" s="313" t="s">
        <v>1432</v>
      </c>
      <c r="O156" s="314">
        <v>0</v>
      </c>
      <c r="P156" s="314">
        <f>O156*H156</f>
        <v>0</v>
      </c>
      <c r="Q156" s="314">
        <v>0</v>
      </c>
      <c r="R156" s="314">
        <f>Q156*H156</f>
        <v>0</v>
      </c>
      <c r="S156" s="314">
        <v>0</v>
      </c>
      <c r="T156" s="315">
        <f>S156*H156</f>
        <v>0</v>
      </c>
      <c r="AR156" s="296" t="s">
        <v>1469</v>
      </c>
      <c r="AT156" s="296" t="s">
        <v>1492</v>
      </c>
      <c r="AU156" s="296" t="s">
        <v>1407</v>
      </c>
      <c r="AY156" s="207" t="s">
        <v>1466</v>
      </c>
      <c r="BE156" s="297">
        <f>IF(N156="základní",J156,0)</f>
        <v>197</v>
      </c>
      <c r="BF156" s="297">
        <f>IF(N156="snížená",J156,0)</f>
        <v>0</v>
      </c>
      <c r="BG156" s="297">
        <f>IF(N156="zákl. přenesená",J156,0)</f>
        <v>0</v>
      </c>
      <c r="BH156" s="297">
        <f>IF(N156="sníž. přenesená",J156,0)</f>
        <v>0</v>
      </c>
      <c r="BI156" s="297">
        <f>IF(N156="nulová",J156,0)</f>
        <v>0</v>
      </c>
      <c r="BJ156" s="207" t="s">
        <v>1464</v>
      </c>
      <c r="BK156" s="297">
        <f>ROUND(I156*H156,0)</f>
        <v>197</v>
      </c>
      <c r="BL156" s="207" t="s">
        <v>1469</v>
      </c>
      <c r="BM156" s="296" t="s">
        <v>1797</v>
      </c>
    </row>
    <row r="157" spans="2:65" s="216" customFormat="1" ht="16.5" customHeight="1" x14ac:dyDescent="0.25">
      <c r="B157" s="283"/>
      <c r="C157" s="305" t="s">
        <v>1572</v>
      </c>
      <c r="D157" s="305" t="s">
        <v>1492</v>
      </c>
      <c r="E157" s="306" t="s">
        <v>145</v>
      </c>
      <c r="F157" s="307" t="s">
        <v>945</v>
      </c>
      <c r="G157" s="308" t="s">
        <v>14</v>
      </c>
      <c r="H157" s="309">
        <v>3.63</v>
      </c>
      <c r="I157" s="310">
        <v>14.9</v>
      </c>
      <c r="J157" s="310">
        <f>ROUND(I157*H157,0)</f>
        <v>54</v>
      </c>
      <c r="K157" s="311"/>
      <c r="L157" s="217"/>
      <c r="M157" s="312" t="s">
        <v>1415</v>
      </c>
      <c r="N157" s="313" t="s">
        <v>1432</v>
      </c>
      <c r="O157" s="314">
        <v>0</v>
      </c>
      <c r="P157" s="314">
        <f>O157*H157</f>
        <v>0</v>
      </c>
      <c r="Q157" s="314">
        <v>0</v>
      </c>
      <c r="R157" s="314">
        <f>Q157*H157</f>
        <v>0</v>
      </c>
      <c r="S157" s="314">
        <v>0</v>
      </c>
      <c r="T157" s="315">
        <f>S157*H157</f>
        <v>0</v>
      </c>
      <c r="AR157" s="296" t="s">
        <v>1469</v>
      </c>
      <c r="AT157" s="296" t="s">
        <v>1492</v>
      </c>
      <c r="AU157" s="296" t="s">
        <v>1407</v>
      </c>
      <c r="AY157" s="207" t="s">
        <v>1466</v>
      </c>
      <c r="BE157" s="297">
        <f>IF(N157="základní",J157,0)</f>
        <v>54</v>
      </c>
      <c r="BF157" s="297">
        <f>IF(N157="snížená",J157,0)</f>
        <v>0</v>
      </c>
      <c r="BG157" s="297">
        <f>IF(N157="zákl. přenesená",J157,0)</f>
        <v>0</v>
      </c>
      <c r="BH157" s="297">
        <f>IF(N157="sníž. přenesená",J157,0)</f>
        <v>0</v>
      </c>
      <c r="BI157" s="297">
        <f>IF(N157="nulová",J157,0)</f>
        <v>0</v>
      </c>
      <c r="BJ157" s="207" t="s">
        <v>1464</v>
      </c>
      <c r="BK157" s="297">
        <f>ROUND(I157*H157,0)</f>
        <v>54</v>
      </c>
      <c r="BL157" s="207" t="s">
        <v>1469</v>
      </c>
      <c r="BM157" s="296" t="s">
        <v>1798</v>
      </c>
    </row>
    <row r="158" spans="2:65" s="216" customFormat="1" ht="16.5" customHeight="1" x14ac:dyDescent="0.25">
      <c r="B158" s="283"/>
      <c r="C158" s="305" t="s">
        <v>1574</v>
      </c>
      <c r="D158" s="305" t="s">
        <v>1492</v>
      </c>
      <c r="E158" s="306" t="s">
        <v>283</v>
      </c>
      <c r="F158" s="307" t="s">
        <v>542</v>
      </c>
      <c r="G158" s="308" t="s">
        <v>9</v>
      </c>
      <c r="H158" s="309">
        <v>3.63</v>
      </c>
      <c r="I158" s="310">
        <v>410</v>
      </c>
      <c r="J158" s="310">
        <f>ROUND(I158*H158,0)</f>
        <v>1488</v>
      </c>
      <c r="K158" s="311"/>
      <c r="L158" s="217"/>
      <c r="M158" s="312" t="s">
        <v>1415</v>
      </c>
      <c r="N158" s="313" t="s">
        <v>1432</v>
      </c>
      <c r="O158" s="314">
        <v>0</v>
      </c>
      <c r="P158" s="314">
        <f>O158*H158</f>
        <v>0</v>
      </c>
      <c r="Q158" s="314">
        <v>0</v>
      </c>
      <c r="R158" s="314">
        <f>Q158*H158</f>
        <v>0</v>
      </c>
      <c r="S158" s="314">
        <v>0</v>
      </c>
      <c r="T158" s="315">
        <f>S158*H158</f>
        <v>0</v>
      </c>
      <c r="AR158" s="296" t="s">
        <v>1469</v>
      </c>
      <c r="AT158" s="296" t="s">
        <v>1492</v>
      </c>
      <c r="AU158" s="296" t="s">
        <v>1407</v>
      </c>
      <c r="AY158" s="207" t="s">
        <v>1466</v>
      </c>
      <c r="BE158" s="297">
        <f>IF(N158="základní",J158,0)</f>
        <v>1488</v>
      </c>
      <c r="BF158" s="297">
        <f>IF(N158="snížená",J158,0)</f>
        <v>0</v>
      </c>
      <c r="BG158" s="297">
        <f>IF(N158="zákl. přenesená",J158,0)</f>
        <v>0</v>
      </c>
      <c r="BH158" s="297">
        <f>IF(N158="sníž. přenesená",J158,0)</f>
        <v>0</v>
      </c>
      <c r="BI158" s="297">
        <f>IF(N158="nulová",J158,0)</f>
        <v>0</v>
      </c>
      <c r="BJ158" s="207" t="s">
        <v>1464</v>
      </c>
      <c r="BK158" s="297">
        <f>ROUND(I158*H158,0)</f>
        <v>1488</v>
      </c>
      <c r="BL158" s="207" t="s">
        <v>1469</v>
      </c>
      <c r="BM158" s="296" t="s">
        <v>1799</v>
      </c>
    </row>
    <row r="159" spans="2:65" s="216" customFormat="1" ht="16.5" customHeight="1" x14ac:dyDescent="0.25">
      <c r="B159" s="283"/>
      <c r="C159" s="305" t="s">
        <v>1576</v>
      </c>
      <c r="D159" s="305" t="s">
        <v>1492</v>
      </c>
      <c r="E159" s="306" t="s">
        <v>268</v>
      </c>
      <c r="F159" s="307" t="s">
        <v>612</v>
      </c>
      <c r="G159" s="308" t="s">
        <v>9</v>
      </c>
      <c r="H159" s="309">
        <v>3.63</v>
      </c>
      <c r="I159" s="310">
        <v>181</v>
      </c>
      <c r="J159" s="310">
        <f>ROUND(I159*H159,0)</f>
        <v>657</v>
      </c>
      <c r="K159" s="311"/>
      <c r="L159" s="217"/>
      <c r="M159" s="312" t="s">
        <v>1415</v>
      </c>
      <c r="N159" s="313" t="s">
        <v>1432</v>
      </c>
      <c r="O159" s="314">
        <v>0</v>
      </c>
      <c r="P159" s="314">
        <f>O159*H159</f>
        <v>0</v>
      </c>
      <c r="Q159" s="314">
        <v>0</v>
      </c>
      <c r="R159" s="314">
        <f>Q159*H159</f>
        <v>0</v>
      </c>
      <c r="S159" s="314">
        <v>0</v>
      </c>
      <c r="T159" s="315">
        <f>S159*H159</f>
        <v>0</v>
      </c>
      <c r="AR159" s="296" t="s">
        <v>1469</v>
      </c>
      <c r="AT159" s="296" t="s">
        <v>1492</v>
      </c>
      <c r="AU159" s="296" t="s">
        <v>1407</v>
      </c>
      <c r="AY159" s="207" t="s">
        <v>1466</v>
      </c>
      <c r="BE159" s="297">
        <f>IF(N159="základní",J159,0)</f>
        <v>657</v>
      </c>
      <c r="BF159" s="297">
        <f>IF(N159="snížená",J159,0)</f>
        <v>0</v>
      </c>
      <c r="BG159" s="297">
        <f>IF(N159="zákl. přenesená",J159,0)</f>
        <v>0</v>
      </c>
      <c r="BH159" s="297">
        <f>IF(N159="sníž. přenesená",J159,0)</f>
        <v>0</v>
      </c>
      <c r="BI159" s="297">
        <f>IF(N159="nulová",J159,0)</f>
        <v>0</v>
      </c>
      <c r="BJ159" s="207" t="s">
        <v>1464</v>
      </c>
      <c r="BK159" s="297">
        <f>ROUND(I159*H159,0)</f>
        <v>657</v>
      </c>
      <c r="BL159" s="207" t="s">
        <v>1469</v>
      </c>
      <c r="BM159" s="296" t="s">
        <v>1800</v>
      </c>
    </row>
    <row r="160" spans="2:65" s="216" customFormat="1" ht="16.5" customHeight="1" x14ac:dyDescent="0.25">
      <c r="B160" s="283"/>
      <c r="C160" s="284" t="s">
        <v>1578</v>
      </c>
      <c r="D160" s="284" t="s">
        <v>1</v>
      </c>
      <c r="E160" s="285" t="s">
        <v>210</v>
      </c>
      <c r="F160" s="286" t="s">
        <v>935</v>
      </c>
      <c r="G160" s="287" t="s">
        <v>6</v>
      </c>
      <c r="H160" s="288">
        <v>6.5339999999999998</v>
      </c>
      <c r="I160" s="289">
        <v>276</v>
      </c>
      <c r="J160" s="289">
        <f>ROUND(I160*H160,0)</f>
        <v>1803</v>
      </c>
      <c r="K160" s="290"/>
      <c r="L160" s="291"/>
      <c r="M160" s="331" t="s">
        <v>1415</v>
      </c>
      <c r="N160" s="332" t="s">
        <v>1432</v>
      </c>
      <c r="O160" s="314">
        <v>0</v>
      </c>
      <c r="P160" s="314">
        <f>O160*H160</f>
        <v>0</v>
      </c>
      <c r="Q160" s="314">
        <v>0</v>
      </c>
      <c r="R160" s="314">
        <f>Q160*H160</f>
        <v>0</v>
      </c>
      <c r="S160" s="314">
        <v>0</v>
      </c>
      <c r="T160" s="315">
        <f>S160*H160</f>
        <v>0</v>
      </c>
      <c r="AR160" s="296" t="s">
        <v>1468</v>
      </c>
      <c r="AT160" s="296" t="s">
        <v>1</v>
      </c>
      <c r="AU160" s="296" t="s">
        <v>1407</v>
      </c>
      <c r="AY160" s="207" t="s">
        <v>1466</v>
      </c>
      <c r="BE160" s="297">
        <f>IF(N160="základní",J160,0)</f>
        <v>1803</v>
      </c>
      <c r="BF160" s="297">
        <f>IF(N160="snížená",J160,0)</f>
        <v>0</v>
      </c>
      <c r="BG160" s="297">
        <f>IF(N160="zákl. přenesená",J160,0)</f>
        <v>0</v>
      </c>
      <c r="BH160" s="297">
        <f>IF(N160="sníž. přenesená",J160,0)</f>
        <v>0</v>
      </c>
      <c r="BI160" s="297">
        <f>IF(N160="nulová",J160,0)</f>
        <v>0</v>
      </c>
      <c r="BJ160" s="207" t="s">
        <v>1464</v>
      </c>
      <c r="BK160" s="297">
        <f>ROUND(I160*H160,0)</f>
        <v>1803</v>
      </c>
      <c r="BL160" s="207" t="s">
        <v>1469</v>
      </c>
      <c r="BM160" s="296" t="s">
        <v>1801</v>
      </c>
    </row>
    <row r="161" spans="2:65" s="316" customFormat="1" x14ac:dyDescent="0.25">
      <c r="B161" s="317"/>
      <c r="D161" s="318" t="s">
        <v>1494</v>
      </c>
      <c r="E161" s="319" t="s">
        <v>1415</v>
      </c>
      <c r="F161" s="320" t="s">
        <v>1922</v>
      </c>
      <c r="H161" s="321">
        <v>6.5339999999999998</v>
      </c>
      <c r="L161" s="317"/>
      <c r="M161" s="322"/>
      <c r="T161" s="323"/>
      <c r="AT161" s="319" t="s">
        <v>1494</v>
      </c>
      <c r="AU161" s="319" t="s">
        <v>1407</v>
      </c>
      <c r="AV161" s="316" t="s">
        <v>1407</v>
      </c>
      <c r="AW161" s="316" t="s">
        <v>1496</v>
      </c>
      <c r="AX161" s="316" t="s">
        <v>1464</v>
      </c>
      <c r="AY161" s="319" t="s">
        <v>1466</v>
      </c>
    </row>
    <row r="162" spans="2:65" s="273" customFormat="1" ht="22.9" customHeight="1" x14ac:dyDescent="0.25">
      <c r="B162" s="274"/>
      <c r="D162" s="275" t="s">
        <v>1461</v>
      </c>
      <c r="E162" s="303" t="s">
        <v>1468</v>
      </c>
      <c r="F162" s="303" t="s">
        <v>1514</v>
      </c>
      <c r="J162" s="304">
        <f>BK162</f>
        <v>8542</v>
      </c>
      <c r="L162" s="274"/>
      <c r="M162" s="278"/>
      <c r="P162" s="279">
        <f>SUM(P163:P166)</f>
        <v>7.5130000000000008</v>
      </c>
      <c r="R162" s="279">
        <f>SUM(R163:R166)</f>
        <v>0</v>
      </c>
      <c r="T162" s="280">
        <f>SUM(T163:T166)</f>
        <v>0</v>
      </c>
      <c r="AR162" s="275" t="s">
        <v>1464</v>
      </c>
      <c r="AT162" s="281" t="s">
        <v>1461</v>
      </c>
      <c r="AU162" s="281" t="s">
        <v>1464</v>
      </c>
      <c r="AY162" s="275" t="s">
        <v>1466</v>
      </c>
      <c r="BK162" s="282">
        <f>SUM(BK163:BK166)</f>
        <v>8542</v>
      </c>
    </row>
    <row r="163" spans="2:65" s="216" customFormat="1" ht="16.5" customHeight="1" x14ac:dyDescent="0.25">
      <c r="B163" s="283"/>
      <c r="C163" s="305" t="s">
        <v>1581</v>
      </c>
      <c r="D163" s="305" t="s">
        <v>1492</v>
      </c>
      <c r="E163" s="306" t="s">
        <v>299</v>
      </c>
      <c r="F163" s="307" t="s">
        <v>1178</v>
      </c>
      <c r="G163" s="308" t="s">
        <v>1</v>
      </c>
      <c r="H163" s="309">
        <v>14.5</v>
      </c>
      <c r="I163" s="310">
        <v>112</v>
      </c>
      <c r="J163" s="310">
        <f>ROUND(I163*H163,0)</f>
        <v>1624</v>
      </c>
      <c r="K163" s="311"/>
      <c r="L163" s="217"/>
      <c r="M163" s="312" t="s">
        <v>1415</v>
      </c>
      <c r="N163" s="313" t="s">
        <v>1432</v>
      </c>
      <c r="O163" s="314">
        <v>0</v>
      </c>
      <c r="P163" s="314">
        <f>O163*H163</f>
        <v>0</v>
      </c>
      <c r="Q163" s="314">
        <v>0</v>
      </c>
      <c r="R163" s="314">
        <f>Q163*H163</f>
        <v>0</v>
      </c>
      <c r="S163" s="314">
        <v>0</v>
      </c>
      <c r="T163" s="315">
        <f>S163*H163</f>
        <v>0</v>
      </c>
      <c r="AR163" s="296" t="s">
        <v>1469</v>
      </c>
      <c r="AT163" s="296" t="s">
        <v>1492</v>
      </c>
      <c r="AU163" s="296" t="s">
        <v>1407</v>
      </c>
      <c r="AY163" s="207" t="s">
        <v>1466</v>
      </c>
      <c r="BE163" s="297">
        <f>IF(N163="základní",J163,0)</f>
        <v>1624</v>
      </c>
      <c r="BF163" s="297">
        <f>IF(N163="snížená",J163,0)</f>
        <v>0</v>
      </c>
      <c r="BG163" s="297">
        <f>IF(N163="zákl. přenesená",J163,0)</f>
        <v>0</v>
      </c>
      <c r="BH163" s="297">
        <f>IF(N163="sníž. přenesená",J163,0)</f>
        <v>0</v>
      </c>
      <c r="BI163" s="297">
        <f>IF(N163="nulová",J163,0)</f>
        <v>0</v>
      </c>
      <c r="BJ163" s="207" t="s">
        <v>1464</v>
      </c>
      <c r="BK163" s="297">
        <f>ROUND(I163*H163,0)</f>
        <v>1624</v>
      </c>
      <c r="BL163" s="207" t="s">
        <v>1469</v>
      </c>
      <c r="BM163" s="296" t="s">
        <v>1923</v>
      </c>
    </row>
    <row r="164" spans="2:65" s="216" customFormat="1" ht="16.5" customHeight="1" x14ac:dyDescent="0.25">
      <c r="B164" s="283"/>
      <c r="C164" s="284" t="s">
        <v>1585</v>
      </c>
      <c r="D164" s="284" t="s">
        <v>1</v>
      </c>
      <c r="E164" s="285" t="s">
        <v>207</v>
      </c>
      <c r="F164" s="286" t="s">
        <v>1188</v>
      </c>
      <c r="G164" s="287" t="s">
        <v>16</v>
      </c>
      <c r="H164" s="288">
        <v>14.5</v>
      </c>
      <c r="I164" s="289">
        <v>188</v>
      </c>
      <c r="J164" s="289">
        <f>ROUND(I164*H164,0)</f>
        <v>2726</v>
      </c>
      <c r="K164" s="290"/>
      <c r="L164" s="291"/>
      <c r="M164" s="331" t="s">
        <v>1415</v>
      </c>
      <c r="N164" s="332" t="s">
        <v>1432</v>
      </c>
      <c r="O164" s="314">
        <v>0</v>
      </c>
      <c r="P164" s="314">
        <f>O164*H164</f>
        <v>0</v>
      </c>
      <c r="Q164" s="314">
        <v>0</v>
      </c>
      <c r="R164" s="314">
        <f>Q164*H164</f>
        <v>0</v>
      </c>
      <c r="S164" s="314">
        <v>0</v>
      </c>
      <c r="T164" s="315">
        <f>S164*H164</f>
        <v>0</v>
      </c>
      <c r="AR164" s="296" t="s">
        <v>1468</v>
      </c>
      <c r="AT164" s="296" t="s">
        <v>1</v>
      </c>
      <c r="AU164" s="296" t="s">
        <v>1407</v>
      </c>
      <c r="AY164" s="207" t="s">
        <v>1466</v>
      </c>
      <c r="BE164" s="297">
        <f>IF(N164="základní",J164,0)</f>
        <v>2726</v>
      </c>
      <c r="BF164" s="297">
        <f>IF(N164="snížená",J164,0)</f>
        <v>0</v>
      </c>
      <c r="BG164" s="297">
        <f>IF(N164="zákl. přenesená",J164,0)</f>
        <v>0</v>
      </c>
      <c r="BH164" s="297">
        <f>IF(N164="sníž. přenesená",J164,0)</f>
        <v>0</v>
      </c>
      <c r="BI164" s="297">
        <f>IF(N164="nulová",J164,0)</f>
        <v>0</v>
      </c>
      <c r="BJ164" s="207" t="s">
        <v>1464</v>
      </c>
      <c r="BK164" s="297">
        <f>ROUND(I164*H164,0)</f>
        <v>2726</v>
      </c>
      <c r="BL164" s="207" t="s">
        <v>1469</v>
      </c>
      <c r="BM164" s="296" t="s">
        <v>1924</v>
      </c>
    </row>
    <row r="165" spans="2:65" s="216" customFormat="1" ht="16.5" customHeight="1" x14ac:dyDescent="0.25">
      <c r="B165" s="283"/>
      <c r="C165" s="305" t="s">
        <v>8</v>
      </c>
      <c r="D165" s="305" t="s">
        <v>1492</v>
      </c>
      <c r="E165" s="306" t="s">
        <v>1660</v>
      </c>
      <c r="F165" s="307" t="s">
        <v>1661</v>
      </c>
      <c r="G165" s="308" t="s">
        <v>21</v>
      </c>
      <c r="H165" s="309">
        <v>11</v>
      </c>
      <c r="I165" s="310">
        <v>176</v>
      </c>
      <c r="J165" s="310">
        <f>ROUND(I165*H165,0)</f>
        <v>1936</v>
      </c>
      <c r="K165" s="311"/>
      <c r="L165" s="217"/>
      <c r="M165" s="312" t="s">
        <v>1415</v>
      </c>
      <c r="N165" s="313" t="s">
        <v>1432</v>
      </c>
      <c r="O165" s="314">
        <v>0.68300000000000005</v>
      </c>
      <c r="P165" s="314">
        <f>O165*H165</f>
        <v>7.5130000000000008</v>
      </c>
      <c r="Q165" s="314">
        <v>0</v>
      </c>
      <c r="R165" s="314">
        <f>Q165*H165</f>
        <v>0</v>
      </c>
      <c r="S165" s="314">
        <v>0</v>
      </c>
      <c r="T165" s="315">
        <f>S165*H165</f>
        <v>0</v>
      </c>
      <c r="AR165" s="296" t="s">
        <v>1469</v>
      </c>
      <c r="AT165" s="296" t="s">
        <v>1492</v>
      </c>
      <c r="AU165" s="296" t="s">
        <v>1407</v>
      </c>
      <c r="AY165" s="207" t="s">
        <v>1466</v>
      </c>
      <c r="BE165" s="297">
        <f>IF(N165="základní",J165,0)</f>
        <v>1936</v>
      </c>
      <c r="BF165" s="297">
        <f>IF(N165="snížená",J165,0)</f>
        <v>0</v>
      </c>
      <c r="BG165" s="297">
        <f>IF(N165="zákl. přenesená",J165,0)</f>
        <v>0</v>
      </c>
      <c r="BH165" s="297">
        <f>IF(N165="sníž. přenesená",J165,0)</f>
        <v>0</v>
      </c>
      <c r="BI165" s="297">
        <f>IF(N165="nulová",J165,0)</f>
        <v>0</v>
      </c>
      <c r="BJ165" s="207" t="s">
        <v>1464</v>
      </c>
      <c r="BK165" s="297">
        <f>ROUND(I165*H165,0)</f>
        <v>1936</v>
      </c>
      <c r="BL165" s="207" t="s">
        <v>1469</v>
      </c>
      <c r="BM165" s="296" t="s">
        <v>1925</v>
      </c>
    </row>
    <row r="166" spans="2:65" s="216" customFormat="1" ht="24" customHeight="1" x14ac:dyDescent="0.25">
      <c r="B166" s="283"/>
      <c r="C166" s="284" t="s">
        <v>1591</v>
      </c>
      <c r="D166" s="284" t="s">
        <v>1</v>
      </c>
      <c r="E166" s="285" t="s">
        <v>1926</v>
      </c>
      <c r="F166" s="286" t="s">
        <v>1927</v>
      </c>
      <c r="G166" s="287" t="s">
        <v>20</v>
      </c>
      <c r="H166" s="288">
        <v>1</v>
      </c>
      <c r="I166" s="289">
        <v>2256</v>
      </c>
      <c r="J166" s="289">
        <f>ROUND(I166*H166,0)</f>
        <v>2256</v>
      </c>
      <c r="K166" s="290"/>
      <c r="L166" s="291"/>
      <c r="M166" s="292" t="s">
        <v>1415</v>
      </c>
      <c r="N166" s="293" t="s">
        <v>1432</v>
      </c>
      <c r="O166" s="294">
        <v>0</v>
      </c>
      <c r="P166" s="294">
        <f>O166*H166</f>
        <v>0</v>
      </c>
      <c r="Q166" s="294">
        <v>0</v>
      </c>
      <c r="R166" s="294">
        <f>Q166*H166</f>
        <v>0</v>
      </c>
      <c r="S166" s="294">
        <v>0</v>
      </c>
      <c r="T166" s="295">
        <f>S166*H166</f>
        <v>0</v>
      </c>
      <c r="AR166" s="296" t="s">
        <v>1468</v>
      </c>
      <c r="AT166" s="296" t="s">
        <v>1</v>
      </c>
      <c r="AU166" s="296" t="s">
        <v>1407</v>
      </c>
      <c r="AY166" s="207" t="s">
        <v>1466</v>
      </c>
      <c r="BE166" s="297">
        <f>IF(N166="základní",J166,0)</f>
        <v>2256</v>
      </c>
      <c r="BF166" s="297">
        <f>IF(N166="snížená",J166,0)</f>
        <v>0</v>
      </c>
      <c r="BG166" s="297">
        <f>IF(N166="zákl. přenesená",J166,0)</f>
        <v>0</v>
      </c>
      <c r="BH166" s="297">
        <f>IF(N166="sníž. přenesená",J166,0)</f>
        <v>0</v>
      </c>
      <c r="BI166" s="297">
        <f>IF(N166="nulová",J166,0)</f>
        <v>0</v>
      </c>
      <c r="BJ166" s="207" t="s">
        <v>1464</v>
      </c>
      <c r="BK166" s="297">
        <f>ROUND(I166*H166,0)</f>
        <v>2256</v>
      </c>
      <c r="BL166" s="207" t="s">
        <v>1469</v>
      </c>
      <c r="BM166" s="296" t="s">
        <v>1928</v>
      </c>
    </row>
    <row r="167" spans="2:65" s="216" customFormat="1" ht="7" customHeight="1" x14ac:dyDescent="0.25">
      <c r="B167" s="245"/>
      <c r="C167" s="246"/>
      <c r="D167" s="246"/>
      <c r="E167" s="246"/>
      <c r="F167" s="246"/>
      <c r="G167" s="246"/>
      <c r="H167" s="246"/>
      <c r="I167" s="246"/>
      <c r="J167" s="246"/>
      <c r="K167" s="246"/>
      <c r="L167" s="217"/>
    </row>
  </sheetData>
  <autoFilter ref="C120:K166" xr:uid="{00000000-0009-0000-0000-000001000000}"/>
  <mergeCells count="8">
    <mergeCell ref="E111:H111"/>
    <mergeCell ref="E113:H113"/>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49FDF-D188-4CEB-9C7A-A973552125B2}">
  <sheetPr>
    <pageSetUpPr fitToPage="1"/>
  </sheetPr>
  <dimension ref="B2:BM126"/>
  <sheetViews>
    <sheetView showGridLines="0" topLeftCell="A98" workbookViewId="0"/>
  </sheetViews>
  <sheetFormatPr defaultRowHeight="10" x14ac:dyDescent="0.2"/>
  <cols>
    <col min="1" max="1" width="6.81640625" style="204" customWidth="1"/>
    <col min="2" max="2" width="1.36328125" style="204" customWidth="1"/>
    <col min="3" max="3" width="3.36328125" style="204" customWidth="1"/>
    <col min="4" max="4" width="3.54296875" style="204" customWidth="1"/>
    <col min="5" max="5" width="14" style="204" customWidth="1"/>
    <col min="6" max="6" width="41.54296875" style="204" customWidth="1"/>
    <col min="7" max="7" width="5.7265625" style="204" customWidth="1"/>
    <col min="8" max="8" width="9.36328125" style="204" customWidth="1"/>
    <col min="9" max="10" width="16.453125" style="204" customWidth="1"/>
    <col min="11" max="11" width="16.453125" style="204" hidden="1" customWidth="1"/>
    <col min="12" max="12" width="7.6328125" style="204" customWidth="1"/>
    <col min="13" max="13" width="8.81640625" style="204" hidden="1" customWidth="1"/>
    <col min="14" max="14" width="8.7265625" style="204"/>
    <col min="15" max="20" width="11.54296875" style="204" hidden="1" customWidth="1"/>
    <col min="21" max="21" width="13.36328125" style="204" hidden="1" customWidth="1"/>
    <col min="22" max="22" width="10.08984375" style="204" customWidth="1"/>
    <col min="23" max="23" width="13.36328125" style="204" customWidth="1"/>
    <col min="24" max="24" width="10.08984375" style="204" customWidth="1"/>
    <col min="25" max="25" width="12.26953125" style="204" customWidth="1"/>
    <col min="26" max="26" width="9" style="204" customWidth="1"/>
    <col min="27" max="27" width="12.26953125" style="204" customWidth="1"/>
    <col min="28" max="28" width="13.36328125" style="204" customWidth="1"/>
    <col min="29" max="29" width="9" style="204" customWidth="1"/>
    <col min="30" max="30" width="12.26953125" style="204" customWidth="1"/>
    <col min="31" max="31" width="13.36328125" style="204" customWidth="1"/>
    <col min="32" max="16384" width="8.7265625" style="204"/>
  </cols>
  <sheetData>
    <row r="2" spans="2:46" ht="37" customHeight="1" x14ac:dyDescent="0.2">
      <c r="L2" s="205" t="s">
        <v>1405</v>
      </c>
      <c r="M2" s="206"/>
      <c r="N2" s="206"/>
      <c r="O2" s="206"/>
      <c r="P2" s="206"/>
      <c r="Q2" s="206"/>
      <c r="R2" s="206"/>
      <c r="S2" s="206"/>
      <c r="T2" s="206"/>
      <c r="U2" s="206"/>
      <c r="V2" s="206"/>
      <c r="AT2" s="207" t="s">
        <v>1929</v>
      </c>
    </row>
    <row r="3" spans="2:46" ht="7" customHeight="1" x14ac:dyDescent="0.2">
      <c r="B3" s="208"/>
      <c r="C3" s="209"/>
      <c r="D3" s="209"/>
      <c r="E3" s="209"/>
      <c r="F3" s="209"/>
      <c r="G3" s="209"/>
      <c r="H3" s="209"/>
      <c r="I3" s="209"/>
      <c r="J3" s="209"/>
      <c r="K3" s="209"/>
      <c r="L3" s="210"/>
      <c r="AT3" s="207" t="s">
        <v>1407</v>
      </c>
    </row>
    <row r="4" spans="2:46" ht="25" customHeight="1" x14ac:dyDescent="0.2">
      <c r="B4" s="210"/>
      <c r="D4" s="211" t="s">
        <v>1408</v>
      </c>
      <c r="L4" s="210"/>
      <c r="M4" s="212" t="s">
        <v>1409</v>
      </c>
      <c r="AT4" s="207" t="s">
        <v>1410</v>
      </c>
    </row>
    <row r="5" spans="2:46" ht="7" customHeight="1" x14ac:dyDescent="0.2">
      <c r="B5" s="210"/>
      <c r="L5" s="210"/>
    </row>
    <row r="6" spans="2:46" ht="12" customHeight="1" x14ac:dyDescent="0.2">
      <c r="B6" s="210"/>
      <c r="D6" s="213" t="s">
        <v>1411</v>
      </c>
      <c r="L6" s="210"/>
    </row>
    <row r="7" spans="2:46" ht="16.5" customHeight="1" x14ac:dyDescent="0.2">
      <c r="B7" s="210"/>
      <c r="E7" s="214" t="str">
        <f>'[8]Rekapitulace stavby'!K6</f>
        <v>Chodník při silnici II/324 Podmoky</v>
      </c>
      <c r="F7" s="215"/>
      <c r="G7" s="215"/>
      <c r="H7" s="215"/>
      <c r="L7" s="210"/>
    </row>
    <row r="8" spans="2:46" s="216" customFormat="1" ht="12" customHeight="1" x14ac:dyDescent="0.25">
      <c r="B8" s="217"/>
      <c r="D8" s="213" t="s">
        <v>1412</v>
      </c>
      <c r="L8" s="217"/>
    </row>
    <row r="9" spans="2:46" s="216" customFormat="1" ht="16.5" customHeight="1" x14ac:dyDescent="0.25">
      <c r="B9" s="217"/>
      <c r="E9" s="218" t="s">
        <v>1930</v>
      </c>
      <c r="F9" s="219"/>
      <c r="G9" s="219"/>
      <c r="H9" s="219"/>
      <c r="L9" s="217"/>
    </row>
    <row r="10" spans="2:46" s="216" customFormat="1" x14ac:dyDescent="0.25">
      <c r="B10" s="217"/>
      <c r="L10" s="217"/>
    </row>
    <row r="11" spans="2:46" s="216" customFormat="1" ht="12" customHeight="1" x14ac:dyDescent="0.25">
      <c r="B11" s="217"/>
      <c r="D11" s="213" t="s">
        <v>1414</v>
      </c>
      <c r="F11" s="220" t="s">
        <v>1415</v>
      </c>
      <c r="I11" s="213" t="s">
        <v>1416</v>
      </c>
      <c r="J11" s="220" t="s">
        <v>1415</v>
      </c>
      <c r="L11" s="217"/>
    </row>
    <row r="12" spans="2:46" s="216" customFormat="1" ht="12" customHeight="1" x14ac:dyDescent="0.25">
      <c r="B12" s="217"/>
      <c r="D12" s="213" t="s">
        <v>1417</v>
      </c>
      <c r="F12" s="220" t="s">
        <v>1418</v>
      </c>
      <c r="I12" s="213" t="s">
        <v>1419</v>
      </c>
      <c r="J12" s="221">
        <f>'[8]Rekapitulace stavby'!AN8</f>
        <v>43945</v>
      </c>
      <c r="L12" s="217"/>
    </row>
    <row r="13" spans="2:46" s="216" customFormat="1" ht="10.9" customHeight="1" x14ac:dyDescent="0.25">
      <c r="B13" s="217"/>
      <c r="L13" s="217"/>
    </row>
    <row r="14" spans="2:46" s="216" customFormat="1" ht="12" customHeight="1" x14ac:dyDescent="0.25">
      <c r="B14" s="217"/>
      <c r="D14" s="213" t="s">
        <v>1420</v>
      </c>
      <c r="I14" s="213" t="s">
        <v>1421</v>
      </c>
      <c r="J14" s="220" t="s">
        <v>1415</v>
      </c>
      <c r="L14" s="217"/>
    </row>
    <row r="15" spans="2:46" s="216" customFormat="1" ht="18" customHeight="1" x14ac:dyDescent="0.25">
      <c r="B15" s="217"/>
      <c r="E15" s="220" t="s">
        <v>332</v>
      </c>
      <c r="I15" s="213" t="s">
        <v>1422</v>
      </c>
      <c r="J15" s="220" t="s">
        <v>1415</v>
      </c>
      <c r="L15" s="217"/>
    </row>
    <row r="16" spans="2:46" s="216" customFormat="1" ht="7" customHeight="1" x14ac:dyDescent="0.25">
      <c r="B16" s="217"/>
      <c r="L16" s="217"/>
    </row>
    <row r="17" spans="2:12" s="216" customFormat="1" ht="12" customHeight="1" x14ac:dyDescent="0.25">
      <c r="B17" s="217"/>
      <c r="D17" s="213" t="s">
        <v>1423</v>
      </c>
      <c r="I17" s="213" t="s">
        <v>1421</v>
      </c>
      <c r="J17" s="220" t="s">
        <v>1415</v>
      </c>
      <c r="L17" s="217"/>
    </row>
    <row r="18" spans="2:12" s="216" customFormat="1" ht="18" customHeight="1" x14ac:dyDescent="0.25">
      <c r="B18" s="217"/>
      <c r="E18" s="220" t="s">
        <v>1424</v>
      </c>
      <c r="I18" s="213" t="s">
        <v>1422</v>
      </c>
      <c r="J18" s="220" t="s">
        <v>1415</v>
      </c>
      <c r="L18" s="217"/>
    </row>
    <row r="19" spans="2:12" s="216" customFormat="1" ht="7" customHeight="1" x14ac:dyDescent="0.25">
      <c r="B19" s="217"/>
      <c r="L19" s="217"/>
    </row>
    <row r="20" spans="2:12" s="216" customFormat="1" ht="12" customHeight="1" x14ac:dyDescent="0.25">
      <c r="B20" s="217"/>
      <c r="D20" s="213" t="s">
        <v>1425</v>
      </c>
      <c r="I20" s="213" t="s">
        <v>1421</v>
      </c>
      <c r="J20" s="220" t="str">
        <f>IF('[8]Rekapitulace stavby'!AN16="","",'[8]Rekapitulace stavby'!AN16)</f>
        <v/>
      </c>
      <c r="L20" s="217"/>
    </row>
    <row r="21" spans="2:12" s="216" customFormat="1" ht="18" customHeight="1" x14ac:dyDescent="0.25">
      <c r="B21" s="217"/>
      <c r="E21" s="220" t="str">
        <f>IF('[8]Rekapitulace stavby'!E17="","",'[8]Rekapitulace stavby'!E17)</f>
        <v xml:space="preserve"> </v>
      </c>
      <c r="I21" s="213" t="s">
        <v>1422</v>
      </c>
      <c r="J21" s="220" t="str">
        <f>IF('[8]Rekapitulace stavby'!AN17="","",'[8]Rekapitulace stavby'!AN17)</f>
        <v/>
      </c>
      <c r="L21" s="217"/>
    </row>
    <row r="22" spans="2:12" s="216" customFormat="1" ht="7" customHeight="1" x14ac:dyDescent="0.25">
      <c r="B22" s="217"/>
      <c r="L22" s="217"/>
    </row>
    <row r="23" spans="2:12" s="216" customFormat="1" ht="12" customHeight="1" x14ac:dyDescent="0.25">
      <c r="B23" s="217"/>
      <c r="D23" s="213" t="s">
        <v>1426</v>
      </c>
      <c r="I23" s="213" t="s">
        <v>1421</v>
      </c>
      <c r="J23" s="220" t="str">
        <f>IF('[8]Rekapitulace stavby'!AN19="","",'[8]Rekapitulace stavby'!AN19)</f>
        <v/>
      </c>
      <c r="L23" s="217"/>
    </row>
    <row r="24" spans="2:12" s="216" customFormat="1" ht="18" customHeight="1" x14ac:dyDescent="0.25">
      <c r="B24" s="217"/>
      <c r="E24" s="220" t="str">
        <f>IF('[8]Rekapitulace stavby'!E20="","",'[8]Rekapitulace stavby'!E20)</f>
        <v xml:space="preserve"> </v>
      </c>
      <c r="I24" s="213" t="s">
        <v>1422</v>
      </c>
      <c r="J24" s="220" t="str">
        <f>IF('[8]Rekapitulace stavby'!AN20="","",'[8]Rekapitulace stavby'!AN20)</f>
        <v/>
      </c>
      <c r="L24" s="217"/>
    </row>
    <row r="25" spans="2:12" s="216" customFormat="1" ht="7" customHeight="1" x14ac:dyDescent="0.25">
      <c r="B25" s="217"/>
      <c r="L25" s="217"/>
    </row>
    <row r="26" spans="2:12" s="216" customFormat="1" ht="12" customHeight="1" x14ac:dyDescent="0.25">
      <c r="B26" s="217"/>
      <c r="D26" s="213" t="s">
        <v>1427</v>
      </c>
      <c r="L26" s="217"/>
    </row>
    <row r="27" spans="2:12" s="222" customFormat="1" ht="16.5" customHeight="1" x14ac:dyDescent="0.25">
      <c r="B27" s="223"/>
      <c r="E27" s="224" t="s">
        <v>1415</v>
      </c>
      <c r="F27" s="224"/>
      <c r="G27" s="224"/>
      <c r="H27" s="224"/>
      <c r="L27" s="223"/>
    </row>
    <row r="28" spans="2:12" s="216" customFormat="1" ht="7" customHeight="1" x14ac:dyDescent="0.25">
      <c r="B28" s="217"/>
      <c r="L28" s="217"/>
    </row>
    <row r="29" spans="2:12" s="216" customFormat="1" ht="7" customHeight="1" x14ac:dyDescent="0.25">
      <c r="B29" s="217"/>
      <c r="D29" s="225"/>
      <c r="E29" s="225"/>
      <c r="F29" s="225"/>
      <c r="G29" s="225"/>
      <c r="H29" s="225"/>
      <c r="I29" s="225"/>
      <c r="J29" s="225"/>
      <c r="K29" s="225"/>
      <c r="L29" s="217"/>
    </row>
    <row r="30" spans="2:12" s="216" customFormat="1" ht="25.4" customHeight="1" x14ac:dyDescent="0.25">
      <c r="B30" s="217"/>
      <c r="D30" s="226" t="s">
        <v>1428</v>
      </c>
      <c r="J30" s="227">
        <f>ROUND(J119, 2)</f>
        <v>-65958</v>
      </c>
      <c r="L30" s="217"/>
    </row>
    <row r="31" spans="2:12" s="216" customFormat="1" ht="7" customHeight="1" x14ac:dyDescent="0.25">
      <c r="B31" s="217"/>
      <c r="D31" s="225"/>
      <c r="E31" s="225"/>
      <c r="F31" s="225"/>
      <c r="G31" s="225"/>
      <c r="H31" s="225"/>
      <c r="I31" s="225"/>
      <c r="J31" s="225"/>
      <c r="K31" s="225"/>
      <c r="L31" s="217"/>
    </row>
    <row r="32" spans="2:12" s="216" customFormat="1" ht="14.5" customHeight="1" x14ac:dyDescent="0.25">
      <c r="B32" s="217"/>
      <c r="F32" s="228" t="s">
        <v>1429</v>
      </c>
      <c r="I32" s="228" t="s">
        <v>1430</v>
      </c>
      <c r="J32" s="228" t="s">
        <v>1431</v>
      </c>
      <c r="L32" s="217"/>
    </row>
    <row r="33" spans="2:12" s="216" customFormat="1" ht="14.5" customHeight="1" x14ac:dyDescent="0.25">
      <c r="B33" s="217"/>
      <c r="D33" s="229" t="s">
        <v>15</v>
      </c>
      <c r="E33" s="213" t="s">
        <v>1432</v>
      </c>
      <c r="F33" s="230">
        <f>ROUND((SUM(BE119:BE125)),  2)</f>
        <v>-65958</v>
      </c>
      <c r="I33" s="231">
        <v>0.21</v>
      </c>
      <c r="J33" s="230">
        <f>ROUND(((SUM(BE119:BE125))*I33),  2)</f>
        <v>-13851.18</v>
      </c>
      <c r="L33" s="217"/>
    </row>
    <row r="34" spans="2:12" s="216" customFormat="1" ht="14.5" customHeight="1" x14ac:dyDescent="0.25">
      <c r="B34" s="217"/>
      <c r="E34" s="213" t="s">
        <v>1433</v>
      </c>
      <c r="F34" s="230">
        <f>ROUND((SUM(BF119:BF125)),  2)</f>
        <v>0</v>
      </c>
      <c r="I34" s="231">
        <v>0.15</v>
      </c>
      <c r="J34" s="230">
        <f>ROUND(((SUM(BF119:BF125))*I34),  2)</f>
        <v>0</v>
      </c>
      <c r="L34" s="217"/>
    </row>
    <row r="35" spans="2:12" s="216" customFormat="1" ht="14.5" hidden="1" customHeight="1" x14ac:dyDescent="0.25">
      <c r="B35" s="217"/>
      <c r="E35" s="213" t="s">
        <v>1434</v>
      </c>
      <c r="F35" s="230">
        <f>ROUND((SUM(BG119:BG125)),  2)</f>
        <v>0</v>
      </c>
      <c r="I35" s="231">
        <v>0.21</v>
      </c>
      <c r="J35" s="230">
        <f>0</f>
        <v>0</v>
      </c>
      <c r="L35" s="217"/>
    </row>
    <row r="36" spans="2:12" s="216" customFormat="1" ht="14.5" hidden="1" customHeight="1" x14ac:dyDescent="0.25">
      <c r="B36" s="217"/>
      <c r="E36" s="213" t="s">
        <v>1435</v>
      </c>
      <c r="F36" s="230">
        <f>ROUND((SUM(BH119:BH125)),  2)</f>
        <v>0</v>
      </c>
      <c r="I36" s="231">
        <v>0.15</v>
      </c>
      <c r="J36" s="230">
        <f>0</f>
        <v>0</v>
      </c>
      <c r="L36" s="217"/>
    </row>
    <row r="37" spans="2:12" s="216" customFormat="1" ht="14.5" hidden="1" customHeight="1" x14ac:dyDescent="0.25">
      <c r="B37" s="217"/>
      <c r="E37" s="213" t="s">
        <v>1436</v>
      </c>
      <c r="F37" s="230">
        <f>ROUND((SUM(BI119:BI125)),  2)</f>
        <v>0</v>
      </c>
      <c r="I37" s="231">
        <v>0</v>
      </c>
      <c r="J37" s="230">
        <f>0</f>
        <v>0</v>
      </c>
      <c r="L37" s="217"/>
    </row>
    <row r="38" spans="2:12" s="216" customFormat="1" ht="7" customHeight="1" x14ac:dyDescent="0.25">
      <c r="B38" s="217"/>
      <c r="L38" s="217"/>
    </row>
    <row r="39" spans="2:12" s="216" customFormat="1" ht="25.4" customHeight="1" x14ac:dyDescent="0.25">
      <c r="B39" s="217"/>
      <c r="C39" s="232"/>
      <c r="D39" s="233" t="s">
        <v>215</v>
      </c>
      <c r="E39" s="234"/>
      <c r="F39" s="234"/>
      <c r="G39" s="235" t="s">
        <v>1437</v>
      </c>
      <c r="H39" s="236" t="s">
        <v>1438</v>
      </c>
      <c r="I39" s="234"/>
      <c r="J39" s="237">
        <f>SUM(J30:J37)</f>
        <v>-79809.179999999993</v>
      </c>
      <c r="K39" s="238"/>
      <c r="L39" s="217"/>
    </row>
    <row r="40" spans="2:12" s="216" customFormat="1" ht="14.5" customHeight="1" x14ac:dyDescent="0.25">
      <c r="B40" s="217"/>
      <c r="L40" s="217"/>
    </row>
    <row r="41" spans="2:12" ht="14.5" customHeight="1" x14ac:dyDescent="0.2">
      <c r="B41" s="210"/>
      <c r="L41" s="210"/>
    </row>
    <row r="42" spans="2:12" ht="14.5" customHeight="1" x14ac:dyDescent="0.2">
      <c r="B42" s="210"/>
      <c r="L42" s="210"/>
    </row>
    <row r="43" spans="2:12" ht="14.5" customHeight="1" x14ac:dyDescent="0.2">
      <c r="B43" s="210"/>
      <c r="L43" s="210"/>
    </row>
    <row r="44" spans="2:12" ht="14.5" customHeight="1" x14ac:dyDescent="0.2">
      <c r="B44" s="210"/>
      <c r="L44" s="210"/>
    </row>
    <row r="45" spans="2:12" ht="14.5" customHeight="1" x14ac:dyDescent="0.2">
      <c r="B45" s="210"/>
      <c r="L45" s="210"/>
    </row>
    <row r="46" spans="2:12" ht="14.5" customHeight="1" x14ac:dyDescent="0.2">
      <c r="B46" s="210"/>
      <c r="L46" s="210"/>
    </row>
    <row r="47" spans="2:12" ht="14.5" customHeight="1" x14ac:dyDescent="0.2">
      <c r="B47" s="210"/>
      <c r="L47" s="210"/>
    </row>
    <row r="48" spans="2:12" ht="14.5" customHeight="1" x14ac:dyDescent="0.2">
      <c r="B48" s="210"/>
      <c r="L48" s="210"/>
    </row>
    <row r="49" spans="2:12" ht="14.5" customHeight="1" x14ac:dyDescent="0.2">
      <c r="B49" s="210"/>
      <c r="L49" s="210"/>
    </row>
    <row r="50" spans="2:12" s="216" customFormat="1" ht="14.5" customHeight="1" x14ac:dyDescent="0.25">
      <c r="B50" s="217"/>
      <c r="D50" s="239" t="s">
        <v>218</v>
      </c>
      <c r="E50" s="240"/>
      <c r="F50" s="240"/>
      <c r="G50" s="239" t="s">
        <v>232</v>
      </c>
      <c r="H50" s="240"/>
      <c r="I50" s="240"/>
      <c r="J50" s="240"/>
      <c r="K50" s="240"/>
      <c r="L50" s="217"/>
    </row>
    <row r="51" spans="2:12" x14ac:dyDescent="0.2">
      <c r="B51" s="210"/>
      <c r="L51" s="210"/>
    </row>
    <row r="52" spans="2:12" x14ac:dyDescent="0.2">
      <c r="B52" s="210"/>
      <c r="L52" s="210"/>
    </row>
    <row r="53" spans="2:12" x14ac:dyDescent="0.2">
      <c r="B53" s="210"/>
      <c r="L53" s="210"/>
    </row>
    <row r="54" spans="2:12" x14ac:dyDescent="0.2">
      <c r="B54" s="210"/>
      <c r="L54" s="210"/>
    </row>
    <row r="55" spans="2:12" x14ac:dyDescent="0.2">
      <c r="B55" s="210"/>
      <c r="L55" s="210"/>
    </row>
    <row r="56" spans="2:12" x14ac:dyDescent="0.2">
      <c r="B56" s="210"/>
      <c r="L56" s="210"/>
    </row>
    <row r="57" spans="2:12" x14ac:dyDescent="0.2">
      <c r="B57" s="210"/>
      <c r="L57" s="210"/>
    </row>
    <row r="58" spans="2:12" x14ac:dyDescent="0.2">
      <c r="B58" s="210"/>
      <c r="L58" s="210"/>
    </row>
    <row r="59" spans="2:12" x14ac:dyDescent="0.2">
      <c r="B59" s="210"/>
      <c r="L59" s="210"/>
    </row>
    <row r="60" spans="2:12" x14ac:dyDescent="0.2">
      <c r="B60" s="210"/>
      <c r="L60" s="210"/>
    </row>
    <row r="61" spans="2:12" s="216" customFormat="1" ht="12.5" x14ac:dyDescent="0.25">
      <c r="B61" s="217"/>
      <c r="D61" s="241" t="s">
        <v>1439</v>
      </c>
      <c r="E61" s="242"/>
      <c r="F61" s="243" t="s">
        <v>1440</v>
      </c>
      <c r="G61" s="241" t="s">
        <v>1439</v>
      </c>
      <c r="H61" s="242"/>
      <c r="I61" s="242"/>
      <c r="J61" s="244" t="s">
        <v>1440</v>
      </c>
      <c r="K61" s="242"/>
      <c r="L61" s="217"/>
    </row>
    <row r="62" spans="2:12" x14ac:dyDescent="0.2">
      <c r="B62" s="210"/>
      <c r="L62" s="210"/>
    </row>
    <row r="63" spans="2:12" x14ac:dyDescent="0.2">
      <c r="B63" s="210"/>
      <c r="L63" s="210"/>
    </row>
    <row r="64" spans="2:12" x14ac:dyDescent="0.2">
      <c r="B64" s="210"/>
      <c r="L64" s="210"/>
    </row>
    <row r="65" spans="2:12" s="216" customFormat="1" ht="13" x14ac:dyDescent="0.25">
      <c r="B65" s="217"/>
      <c r="D65" s="239" t="s">
        <v>1441</v>
      </c>
      <c r="E65" s="240"/>
      <c r="F65" s="240"/>
      <c r="G65" s="239" t="s">
        <v>1442</v>
      </c>
      <c r="H65" s="240"/>
      <c r="I65" s="240"/>
      <c r="J65" s="240"/>
      <c r="K65" s="240"/>
      <c r="L65" s="217"/>
    </row>
    <row r="66" spans="2:12" x14ac:dyDescent="0.2">
      <c r="B66" s="210"/>
      <c r="L66" s="210"/>
    </row>
    <row r="67" spans="2:12" x14ac:dyDescent="0.2">
      <c r="B67" s="210"/>
      <c r="L67" s="210"/>
    </row>
    <row r="68" spans="2:12" x14ac:dyDescent="0.2">
      <c r="B68" s="210"/>
      <c r="L68" s="210"/>
    </row>
    <row r="69" spans="2:12" x14ac:dyDescent="0.2">
      <c r="B69" s="210"/>
      <c r="L69" s="210"/>
    </row>
    <row r="70" spans="2:12" x14ac:dyDescent="0.2">
      <c r="B70" s="210"/>
      <c r="L70" s="210"/>
    </row>
    <row r="71" spans="2:12" x14ac:dyDescent="0.2">
      <c r="B71" s="210"/>
      <c r="L71" s="210"/>
    </row>
    <row r="72" spans="2:12" x14ac:dyDescent="0.2">
      <c r="B72" s="210"/>
      <c r="L72" s="210"/>
    </row>
    <row r="73" spans="2:12" x14ac:dyDescent="0.2">
      <c r="B73" s="210"/>
      <c r="L73" s="210"/>
    </row>
    <row r="74" spans="2:12" x14ac:dyDescent="0.2">
      <c r="B74" s="210"/>
      <c r="L74" s="210"/>
    </row>
    <row r="75" spans="2:12" x14ac:dyDescent="0.2">
      <c r="B75" s="210"/>
      <c r="L75" s="210"/>
    </row>
    <row r="76" spans="2:12" s="216" customFormat="1" ht="12.5" x14ac:dyDescent="0.25">
      <c r="B76" s="217"/>
      <c r="D76" s="241" t="s">
        <v>1439</v>
      </c>
      <c r="E76" s="242"/>
      <c r="F76" s="243" t="s">
        <v>1440</v>
      </c>
      <c r="G76" s="241" t="s">
        <v>1439</v>
      </c>
      <c r="H76" s="242"/>
      <c r="I76" s="242"/>
      <c r="J76" s="244" t="s">
        <v>1440</v>
      </c>
      <c r="K76" s="242"/>
      <c r="L76" s="217"/>
    </row>
    <row r="77" spans="2:12" s="216" customFormat="1" ht="14.5" customHeight="1" x14ac:dyDescent="0.25">
      <c r="B77" s="245"/>
      <c r="C77" s="246"/>
      <c r="D77" s="246"/>
      <c r="E77" s="246"/>
      <c r="F77" s="246"/>
      <c r="G77" s="246"/>
      <c r="H77" s="246"/>
      <c r="I77" s="246"/>
      <c r="J77" s="246"/>
      <c r="K77" s="246"/>
      <c r="L77" s="217"/>
    </row>
    <row r="81" spans="2:47" s="216" customFormat="1" ht="7" customHeight="1" x14ac:dyDescent="0.25">
      <c r="B81" s="247"/>
      <c r="C81" s="248"/>
      <c r="D81" s="248"/>
      <c r="E81" s="248"/>
      <c r="F81" s="248"/>
      <c r="G81" s="248"/>
      <c r="H81" s="248"/>
      <c r="I81" s="248"/>
      <c r="J81" s="248"/>
      <c r="K81" s="248"/>
      <c r="L81" s="217"/>
    </row>
    <row r="82" spans="2:47" s="216" customFormat="1" ht="25" customHeight="1" x14ac:dyDescent="0.25">
      <c r="B82" s="217"/>
      <c r="C82" s="211" t="s">
        <v>1443</v>
      </c>
      <c r="L82" s="217"/>
    </row>
    <row r="83" spans="2:47" s="216" customFormat="1" ht="7" customHeight="1" x14ac:dyDescent="0.25">
      <c r="B83" s="217"/>
      <c r="L83" s="217"/>
    </row>
    <row r="84" spans="2:47" s="216" customFormat="1" ht="12" customHeight="1" x14ac:dyDescent="0.25">
      <c r="B84" s="217"/>
      <c r="C84" s="213" t="s">
        <v>1411</v>
      </c>
      <c r="L84" s="217"/>
    </row>
    <row r="85" spans="2:47" s="216" customFormat="1" ht="16.5" customHeight="1" x14ac:dyDescent="0.25">
      <c r="B85" s="217"/>
      <c r="E85" s="214" t="str">
        <f>E7</f>
        <v>Chodník při silnici II/324 Podmoky</v>
      </c>
      <c r="F85" s="215"/>
      <c r="G85" s="215"/>
      <c r="H85" s="215"/>
      <c r="L85" s="217"/>
    </row>
    <row r="86" spans="2:47" s="216" customFormat="1" ht="12" customHeight="1" x14ac:dyDescent="0.25">
      <c r="B86" s="217"/>
      <c r="C86" s="213" t="s">
        <v>1412</v>
      </c>
      <c r="L86" s="217"/>
    </row>
    <row r="87" spans="2:47" s="216" customFormat="1" ht="16.5" customHeight="1" x14ac:dyDescent="0.25">
      <c r="B87" s="217"/>
      <c r="E87" s="218" t="str">
        <f>E9</f>
        <v>MP3 - SO 103_U Novostavba chodníku II/324 - méněpráce</v>
      </c>
      <c r="F87" s="219"/>
      <c r="G87" s="219"/>
      <c r="H87" s="219"/>
      <c r="L87" s="217"/>
    </row>
    <row r="88" spans="2:47" s="216" customFormat="1" ht="7" customHeight="1" x14ac:dyDescent="0.25">
      <c r="B88" s="217"/>
      <c r="L88" s="217"/>
    </row>
    <row r="89" spans="2:47" s="216" customFormat="1" ht="12" customHeight="1" x14ac:dyDescent="0.25">
      <c r="B89" s="217"/>
      <c r="C89" s="213" t="s">
        <v>1417</v>
      </c>
      <c r="F89" s="220" t="str">
        <f>F12</f>
        <v xml:space="preserve"> </v>
      </c>
      <c r="I89" s="213" t="s">
        <v>1419</v>
      </c>
      <c r="J89" s="221">
        <f>IF(J12="","",J12)</f>
        <v>43945</v>
      </c>
      <c r="L89" s="217"/>
    </row>
    <row r="90" spans="2:47" s="216" customFormat="1" ht="7" customHeight="1" x14ac:dyDescent="0.25">
      <c r="B90" s="217"/>
      <c r="L90" s="217"/>
    </row>
    <row r="91" spans="2:47" s="216" customFormat="1" ht="15.25" customHeight="1" x14ac:dyDescent="0.25">
      <c r="B91" s="217"/>
      <c r="C91" s="213" t="s">
        <v>1420</v>
      </c>
      <c r="F91" s="220" t="str">
        <f>E15</f>
        <v>Obec Podmoky</v>
      </c>
      <c r="I91" s="213" t="s">
        <v>1425</v>
      </c>
      <c r="J91" s="249" t="str">
        <f>E21</f>
        <v xml:space="preserve"> </v>
      </c>
      <c r="L91" s="217"/>
    </row>
    <row r="92" spans="2:47" s="216" customFormat="1" ht="15.25" customHeight="1" x14ac:dyDescent="0.25">
      <c r="B92" s="217"/>
      <c r="C92" s="213" t="s">
        <v>1423</v>
      </c>
      <c r="F92" s="220" t="str">
        <f>IF(E18="","",E18)</f>
        <v>HALKO stavební společnost, s.r.o.</v>
      </c>
      <c r="I92" s="213" t="s">
        <v>1426</v>
      </c>
      <c r="J92" s="249" t="str">
        <f>E24</f>
        <v xml:space="preserve"> </v>
      </c>
      <c r="L92" s="217"/>
    </row>
    <row r="93" spans="2:47" s="216" customFormat="1" ht="10.4" customHeight="1" x14ac:dyDescent="0.25">
      <c r="B93" s="217"/>
      <c r="L93" s="217"/>
    </row>
    <row r="94" spans="2:47" s="216" customFormat="1" ht="29.25" customHeight="1" x14ac:dyDescent="0.25">
      <c r="B94" s="217"/>
      <c r="C94" s="250" t="s">
        <v>1444</v>
      </c>
      <c r="D94" s="232"/>
      <c r="E94" s="232"/>
      <c r="F94" s="232"/>
      <c r="G94" s="232"/>
      <c r="H94" s="232"/>
      <c r="I94" s="232"/>
      <c r="J94" s="251" t="s">
        <v>1445</v>
      </c>
      <c r="K94" s="232"/>
      <c r="L94" s="217"/>
    </row>
    <row r="95" spans="2:47" s="216" customFormat="1" ht="10.4" customHeight="1" x14ac:dyDescent="0.25">
      <c r="B95" s="217"/>
      <c r="L95" s="217"/>
    </row>
    <row r="96" spans="2:47" s="216" customFormat="1" ht="22.9" customHeight="1" x14ac:dyDescent="0.25">
      <c r="B96" s="217"/>
      <c r="C96" s="252" t="s">
        <v>1446</v>
      </c>
      <c r="J96" s="227">
        <f>J119</f>
        <v>-65958</v>
      </c>
      <c r="L96" s="217"/>
      <c r="AU96" s="207" t="s">
        <v>1447</v>
      </c>
    </row>
    <row r="97" spans="2:12" s="253" customFormat="1" ht="25" customHeight="1" x14ac:dyDescent="0.25">
      <c r="B97" s="254"/>
      <c r="D97" s="255" t="s">
        <v>1931</v>
      </c>
      <c r="E97" s="256"/>
      <c r="F97" s="256"/>
      <c r="G97" s="256"/>
      <c r="H97" s="256"/>
      <c r="I97" s="256"/>
      <c r="J97" s="257">
        <f>J120</f>
        <v>-5865</v>
      </c>
      <c r="L97" s="254"/>
    </row>
    <row r="98" spans="2:12" s="253" customFormat="1" ht="25" customHeight="1" x14ac:dyDescent="0.25">
      <c r="B98" s="254"/>
      <c r="D98" s="255" t="s">
        <v>1932</v>
      </c>
      <c r="E98" s="256"/>
      <c r="F98" s="256"/>
      <c r="G98" s="256"/>
      <c r="H98" s="256"/>
      <c r="I98" s="256"/>
      <c r="J98" s="257">
        <f>J123</f>
        <v>-60093</v>
      </c>
      <c r="L98" s="254"/>
    </row>
    <row r="99" spans="2:12" s="299" customFormat="1" ht="19.899999999999999" customHeight="1" x14ac:dyDescent="0.25">
      <c r="B99" s="298"/>
      <c r="D99" s="300" t="s">
        <v>1481</v>
      </c>
      <c r="E99" s="301"/>
      <c r="F99" s="301"/>
      <c r="G99" s="301"/>
      <c r="H99" s="301"/>
      <c r="I99" s="301"/>
      <c r="J99" s="302">
        <f>J124</f>
        <v>-60093</v>
      </c>
      <c r="L99" s="298"/>
    </row>
    <row r="100" spans="2:12" s="216" customFormat="1" ht="21.75" customHeight="1" x14ac:dyDescent="0.25">
      <c r="B100" s="217"/>
      <c r="L100" s="217"/>
    </row>
    <row r="101" spans="2:12" s="216" customFormat="1" ht="7" customHeight="1" x14ac:dyDescent="0.25">
      <c r="B101" s="245"/>
      <c r="C101" s="246"/>
      <c r="D101" s="246"/>
      <c r="E101" s="246"/>
      <c r="F101" s="246"/>
      <c r="G101" s="246"/>
      <c r="H101" s="246"/>
      <c r="I101" s="246"/>
      <c r="J101" s="246"/>
      <c r="K101" s="246"/>
      <c r="L101" s="217"/>
    </row>
    <row r="105" spans="2:12" s="216" customFormat="1" ht="7" customHeight="1" x14ac:dyDescent="0.25">
      <c r="B105" s="247"/>
      <c r="C105" s="248"/>
      <c r="D105" s="248"/>
      <c r="E105" s="248"/>
      <c r="F105" s="248"/>
      <c r="G105" s="248"/>
      <c r="H105" s="248"/>
      <c r="I105" s="248"/>
      <c r="J105" s="248"/>
      <c r="K105" s="248"/>
      <c r="L105" s="217"/>
    </row>
    <row r="106" spans="2:12" s="216" customFormat="1" ht="25" customHeight="1" x14ac:dyDescent="0.25">
      <c r="B106" s="217"/>
      <c r="C106" s="211" t="s">
        <v>1449</v>
      </c>
      <c r="L106" s="217"/>
    </row>
    <row r="107" spans="2:12" s="216" customFormat="1" ht="7" customHeight="1" x14ac:dyDescent="0.25">
      <c r="B107" s="217"/>
      <c r="L107" s="217"/>
    </row>
    <row r="108" spans="2:12" s="216" customFormat="1" ht="12" customHeight="1" x14ac:dyDescent="0.25">
      <c r="B108" s="217"/>
      <c r="C108" s="213" t="s">
        <v>1411</v>
      </c>
      <c r="L108" s="217"/>
    </row>
    <row r="109" spans="2:12" s="216" customFormat="1" ht="16.5" customHeight="1" x14ac:dyDescent="0.25">
      <c r="B109" s="217"/>
      <c r="E109" s="214" t="str">
        <f>E7</f>
        <v>Chodník při silnici II/324 Podmoky</v>
      </c>
      <c r="F109" s="215"/>
      <c r="G109" s="215"/>
      <c r="H109" s="215"/>
      <c r="L109" s="217"/>
    </row>
    <row r="110" spans="2:12" s="216" customFormat="1" ht="12" customHeight="1" x14ac:dyDescent="0.25">
      <c r="B110" s="217"/>
      <c r="C110" s="213" t="s">
        <v>1412</v>
      </c>
      <c r="L110" s="217"/>
    </row>
    <row r="111" spans="2:12" s="216" customFormat="1" ht="16.5" customHeight="1" x14ac:dyDescent="0.25">
      <c r="B111" s="217"/>
      <c r="E111" s="218" t="str">
        <f>E9</f>
        <v>MP3 - SO 103_U Novostavba chodníku II/324 - méněpráce</v>
      </c>
      <c r="F111" s="219"/>
      <c r="G111" s="219"/>
      <c r="H111" s="219"/>
      <c r="L111" s="217"/>
    </row>
    <row r="112" spans="2:12" s="216" customFormat="1" ht="7" customHeight="1" x14ac:dyDescent="0.25">
      <c r="B112" s="217"/>
      <c r="L112" s="217"/>
    </row>
    <row r="113" spans="2:65" s="216" customFormat="1" ht="12" customHeight="1" x14ac:dyDescent="0.25">
      <c r="B113" s="217"/>
      <c r="C113" s="213" t="s">
        <v>1417</v>
      </c>
      <c r="F113" s="220" t="str">
        <f>F12</f>
        <v xml:space="preserve"> </v>
      </c>
      <c r="I113" s="213" t="s">
        <v>1419</v>
      </c>
      <c r="J113" s="221">
        <f>IF(J12="","",J12)</f>
        <v>43945</v>
      </c>
      <c r="L113" s="217"/>
    </row>
    <row r="114" spans="2:65" s="216" customFormat="1" ht="7" customHeight="1" x14ac:dyDescent="0.25">
      <c r="B114" s="217"/>
      <c r="L114" s="217"/>
    </row>
    <row r="115" spans="2:65" s="216" customFormat="1" ht="15.25" customHeight="1" x14ac:dyDescent="0.25">
      <c r="B115" s="217"/>
      <c r="C115" s="213" t="s">
        <v>1420</v>
      </c>
      <c r="F115" s="220" t="str">
        <f>E15</f>
        <v>Obec Podmoky</v>
      </c>
      <c r="I115" s="213" t="s">
        <v>1425</v>
      </c>
      <c r="J115" s="249" t="str">
        <f>E21</f>
        <v xml:space="preserve"> </v>
      </c>
      <c r="L115" s="217"/>
    </row>
    <row r="116" spans="2:65" s="216" customFormat="1" ht="15.25" customHeight="1" x14ac:dyDescent="0.25">
      <c r="B116" s="217"/>
      <c r="C116" s="213" t="s">
        <v>1423</v>
      </c>
      <c r="F116" s="220" t="str">
        <f>IF(E18="","",E18)</f>
        <v>HALKO stavební společnost, s.r.o.</v>
      </c>
      <c r="I116" s="213" t="s">
        <v>1426</v>
      </c>
      <c r="J116" s="249" t="str">
        <f>E24</f>
        <v xml:space="preserve"> </v>
      </c>
      <c r="L116" s="217"/>
    </row>
    <row r="117" spans="2:65" s="216" customFormat="1" ht="10.4" customHeight="1" x14ac:dyDescent="0.25">
      <c r="B117" s="217"/>
      <c r="L117" s="217"/>
    </row>
    <row r="118" spans="2:65" s="258" customFormat="1" ht="29.25" customHeight="1" x14ac:dyDescent="0.25">
      <c r="B118" s="259"/>
      <c r="C118" s="260" t="s">
        <v>1450</v>
      </c>
      <c r="D118" s="261" t="s">
        <v>19</v>
      </c>
      <c r="E118" s="261" t="s">
        <v>17</v>
      </c>
      <c r="F118" s="261" t="s">
        <v>30</v>
      </c>
      <c r="G118" s="261" t="s">
        <v>10</v>
      </c>
      <c r="H118" s="261" t="s">
        <v>1451</v>
      </c>
      <c r="I118" s="261" t="s">
        <v>1452</v>
      </c>
      <c r="J118" s="262" t="s">
        <v>1445</v>
      </c>
      <c r="K118" s="263" t="s">
        <v>1453</v>
      </c>
      <c r="L118" s="259"/>
      <c r="M118" s="264" t="s">
        <v>1415</v>
      </c>
      <c r="N118" s="265" t="s">
        <v>15</v>
      </c>
      <c r="O118" s="265" t="s">
        <v>1454</v>
      </c>
      <c r="P118" s="265" t="s">
        <v>1455</v>
      </c>
      <c r="Q118" s="265" t="s">
        <v>1456</v>
      </c>
      <c r="R118" s="265" t="s">
        <v>1457</v>
      </c>
      <c r="S118" s="265" t="s">
        <v>1458</v>
      </c>
      <c r="T118" s="266" t="s">
        <v>1459</v>
      </c>
    </row>
    <row r="119" spans="2:65" s="216" customFormat="1" ht="22.9" customHeight="1" x14ac:dyDescent="0.35">
      <c r="B119" s="217"/>
      <c r="C119" s="267" t="s">
        <v>1460</v>
      </c>
      <c r="J119" s="268">
        <f>BK119</f>
        <v>-65958</v>
      </c>
      <c r="L119" s="217"/>
      <c r="M119" s="269"/>
      <c r="N119" s="225"/>
      <c r="O119" s="225"/>
      <c r="P119" s="270">
        <f>P120+P123</f>
        <v>0</v>
      </c>
      <c r="Q119" s="225"/>
      <c r="R119" s="270">
        <f>R120+R123</f>
        <v>0</v>
      </c>
      <c r="S119" s="225"/>
      <c r="T119" s="271">
        <f>T120+T123</f>
        <v>0</v>
      </c>
      <c r="AT119" s="207" t="s">
        <v>1461</v>
      </c>
      <c r="AU119" s="207" t="s">
        <v>1447</v>
      </c>
      <c r="BK119" s="272">
        <f>BK120+BK123</f>
        <v>-65958</v>
      </c>
    </row>
    <row r="120" spans="2:65" s="273" customFormat="1" ht="25.9" customHeight="1" x14ac:dyDescent="0.35">
      <c r="B120" s="274"/>
      <c r="D120" s="275" t="s">
        <v>1461</v>
      </c>
      <c r="E120" s="276" t="s">
        <v>1891</v>
      </c>
      <c r="F120" s="276" t="s">
        <v>1463</v>
      </c>
      <c r="J120" s="277">
        <f>BK120</f>
        <v>-5865</v>
      </c>
      <c r="L120" s="274"/>
      <c r="M120" s="278"/>
      <c r="P120" s="279">
        <f>SUM(P121:P122)</f>
        <v>0</v>
      </c>
      <c r="R120" s="279">
        <f>SUM(R121:R122)</f>
        <v>0</v>
      </c>
      <c r="T120" s="280">
        <f>SUM(T121:T122)</f>
        <v>0</v>
      </c>
      <c r="AR120" s="275" t="s">
        <v>1464</v>
      </c>
      <c r="AT120" s="281" t="s">
        <v>1461</v>
      </c>
      <c r="AU120" s="281" t="s">
        <v>1465</v>
      </c>
      <c r="AY120" s="275" t="s">
        <v>1466</v>
      </c>
      <c r="BK120" s="282">
        <f>SUM(BK121:BK122)</f>
        <v>-5865</v>
      </c>
    </row>
    <row r="121" spans="2:65" s="216" customFormat="1" ht="16.5" customHeight="1" x14ac:dyDescent="0.25">
      <c r="B121" s="283"/>
      <c r="C121" s="284" t="s">
        <v>1933</v>
      </c>
      <c r="D121" s="284" t="s">
        <v>1</v>
      </c>
      <c r="E121" s="285" t="s">
        <v>110</v>
      </c>
      <c r="F121" s="286" t="s">
        <v>980</v>
      </c>
      <c r="G121" s="287" t="s">
        <v>16</v>
      </c>
      <c r="H121" s="288">
        <v>-51.45</v>
      </c>
      <c r="I121" s="289">
        <v>114</v>
      </c>
      <c r="J121" s="289">
        <f>ROUND(I121*H121,0)</f>
        <v>-5865</v>
      </c>
      <c r="K121" s="290"/>
      <c r="L121" s="291"/>
      <c r="M121" s="331" t="s">
        <v>1415</v>
      </c>
      <c r="N121" s="332" t="s">
        <v>1432</v>
      </c>
      <c r="O121" s="314">
        <v>0</v>
      </c>
      <c r="P121" s="314">
        <f>O121*H121</f>
        <v>0</v>
      </c>
      <c r="Q121" s="314">
        <v>0</v>
      </c>
      <c r="R121" s="314">
        <f>Q121*H121</f>
        <v>0</v>
      </c>
      <c r="S121" s="314">
        <v>0</v>
      </c>
      <c r="T121" s="315">
        <f>S121*H121</f>
        <v>0</v>
      </c>
      <c r="AR121" s="296" t="s">
        <v>1468</v>
      </c>
      <c r="AT121" s="296" t="s">
        <v>1</v>
      </c>
      <c r="AU121" s="296" t="s">
        <v>1464</v>
      </c>
      <c r="AY121" s="207" t="s">
        <v>1466</v>
      </c>
      <c r="BE121" s="297">
        <f>IF(N121="základní",J121,0)</f>
        <v>-5865</v>
      </c>
      <c r="BF121" s="297">
        <f>IF(N121="snížená",J121,0)</f>
        <v>0</v>
      </c>
      <c r="BG121" s="297">
        <f>IF(N121="zákl. přenesená",J121,0)</f>
        <v>0</v>
      </c>
      <c r="BH121" s="297">
        <f>IF(N121="sníž. přenesená",J121,0)</f>
        <v>0</v>
      </c>
      <c r="BI121" s="297">
        <f>IF(N121="nulová",J121,0)</f>
        <v>0</v>
      </c>
      <c r="BJ121" s="207" t="s">
        <v>1464</v>
      </c>
      <c r="BK121" s="297">
        <f>ROUND(I121*H121,0)</f>
        <v>-5865</v>
      </c>
      <c r="BL121" s="207" t="s">
        <v>1469</v>
      </c>
      <c r="BM121" s="296" t="s">
        <v>1934</v>
      </c>
    </row>
    <row r="122" spans="2:65" s="316" customFormat="1" x14ac:dyDescent="0.25">
      <c r="B122" s="317"/>
      <c r="D122" s="318" t="s">
        <v>1494</v>
      </c>
      <c r="E122" s="319" t="s">
        <v>1415</v>
      </c>
      <c r="F122" s="320" t="s">
        <v>1935</v>
      </c>
      <c r="H122" s="321">
        <v>-51.45</v>
      </c>
      <c r="L122" s="317"/>
      <c r="M122" s="322"/>
      <c r="T122" s="323"/>
      <c r="AT122" s="319" t="s">
        <v>1494</v>
      </c>
      <c r="AU122" s="319" t="s">
        <v>1464</v>
      </c>
      <c r="AV122" s="316" t="s">
        <v>1407</v>
      </c>
      <c r="AW122" s="316" t="s">
        <v>1496</v>
      </c>
      <c r="AX122" s="316" t="s">
        <v>1464</v>
      </c>
      <c r="AY122" s="319" t="s">
        <v>1466</v>
      </c>
    </row>
    <row r="123" spans="2:65" s="273" customFormat="1" ht="25.9" customHeight="1" x14ac:dyDescent="0.35">
      <c r="B123" s="274"/>
      <c r="D123" s="275" t="s">
        <v>1461</v>
      </c>
      <c r="E123" s="276" t="s">
        <v>1919</v>
      </c>
      <c r="F123" s="276" t="s">
        <v>1738</v>
      </c>
      <c r="J123" s="277">
        <f>BK123</f>
        <v>-60093</v>
      </c>
      <c r="L123" s="274"/>
      <c r="M123" s="278"/>
      <c r="P123" s="279">
        <f>P124</f>
        <v>0</v>
      </c>
      <c r="R123" s="279">
        <f>R124</f>
        <v>0</v>
      </c>
      <c r="T123" s="280">
        <f>T124</f>
        <v>0</v>
      </c>
      <c r="AR123" s="275" t="s">
        <v>1464</v>
      </c>
      <c r="AT123" s="281" t="s">
        <v>1461</v>
      </c>
      <c r="AU123" s="281" t="s">
        <v>1465</v>
      </c>
      <c r="AY123" s="275" t="s">
        <v>1466</v>
      </c>
      <c r="BK123" s="282">
        <f>BK124</f>
        <v>-60093</v>
      </c>
    </row>
    <row r="124" spans="2:65" s="273" customFormat="1" ht="22.9" customHeight="1" x14ac:dyDescent="0.25">
      <c r="B124" s="274"/>
      <c r="D124" s="275" t="s">
        <v>1461</v>
      </c>
      <c r="E124" s="303" t="s">
        <v>1599</v>
      </c>
      <c r="F124" s="303" t="s">
        <v>1308</v>
      </c>
      <c r="J124" s="304">
        <f>BK124</f>
        <v>-60093</v>
      </c>
      <c r="L124" s="274"/>
      <c r="M124" s="278"/>
      <c r="P124" s="279">
        <f>P125</f>
        <v>0</v>
      </c>
      <c r="R124" s="279">
        <f>R125</f>
        <v>0</v>
      </c>
      <c r="T124" s="280">
        <f>T125</f>
        <v>0</v>
      </c>
      <c r="AR124" s="275" t="s">
        <v>1464</v>
      </c>
      <c r="AT124" s="281" t="s">
        <v>1461</v>
      </c>
      <c r="AU124" s="281" t="s">
        <v>1464</v>
      </c>
      <c r="AY124" s="275" t="s">
        <v>1466</v>
      </c>
      <c r="BK124" s="282">
        <f>BK125</f>
        <v>-60093</v>
      </c>
    </row>
    <row r="125" spans="2:65" s="216" customFormat="1" ht="16.5" customHeight="1" x14ac:dyDescent="0.25">
      <c r="B125" s="283"/>
      <c r="C125" s="284" t="s">
        <v>1936</v>
      </c>
      <c r="D125" s="284" t="s">
        <v>1</v>
      </c>
      <c r="E125" s="285" t="s">
        <v>170</v>
      </c>
      <c r="F125" s="286" t="s">
        <v>537</v>
      </c>
      <c r="G125" s="287" t="s">
        <v>13</v>
      </c>
      <c r="H125" s="288">
        <v>-12.914999999999999</v>
      </c>
      <c r="I125" s="289">
        <v>4653</v>
      </c>
      <c r="J125" s="289">
        <f>ROUND(I125*H125,0)</f>
        <v>-60093</v>
      </c>
      <c r="K125" s="290"/>
      <c r="L125" s="291"/>
      <c r="M125" s="292" t="s">
        <v>1415</v>
      </c>
      <c r="N125" s="293" t="s">
        <v>1432</v>
      </c>
      <c r="O125" s="294">
        <v>0</v>
      </c>
      <c r="P125" s="294">
        <f>O125*H125</f>
        <v>0</v>
      </c>
      <c r="Q125" s="294">
        <v>0</v>
      </c>
      <c r="R125" s="294">
        <f>Q125*H125</f>
        <v>0</v>
      </c>
      <c r="S125" s="294">
        <v>0</v>
      </c>
      <c r="T125" s="295">
        <f>S125*H125</f>
        <v>0</v>
      </c>
      <c r="AR125" s="296" t="s">
        <v>1468</v>
      </c>
      <c r="AT125" s="296" t="s">
        <v>1</v>
      </c>
      <c r="AU125" s="296" t="s">
        <v>1407</v>
      </c>
      <c r="AY125" s="207" t="s">
        <v>1466</v>
      </c>
      <c r="BE125" s="297">
        <f>IF(N125="základní",J125,0)</f>
        <v>-60093</v>
      </c>
      <c r="BF125" s="297">
        <f>IF(N125="snížená",J125,0)</f>
        <v>0</v>
      </c>
      <c r="BG125" s="297">
        <f>IF(N125="zákl. přenesená",J125,0)</f>
        <v>0</v>
      </c>
      <c r="BH125" s="297">
        <f>IF(N125="sníž. přenesená",J125,0)</f>
        <v>0</v>
      </c>
      <c r="BI125" s="297">
        <f>IF(N125="nulová",J125,0)</f>
        <v>0</v>
      </c>
      <c r="BJ125" s="207" t="s">
        <v>1464</v>
      </c>
      <c r="BK125" s="297">
        <f>ROUND(I125*H125,0)</f>
        <v>-60093</v>
      </c>
      <c r="BL125" s="207" t="s">
        <v>1469</v>
      </c>
      <c r="BM125" s="296" t="s">
        <v>1937</v>
      </c>
    </row>
    <row r="126" spans="2:65" s="216" customFormat="1" ht="7" customHeight="1" x14ac:dyDescent="0.25">
      <c r="B126" s="245"/>
      <c r="C126" s="246"/>
      <c r="D126" s="246"/>
      <c r="E126" s="246"/>
      <c r="F126" s="246"/>
      <c r="G126" s="246"/>
      <c r="H126" s="246"/>
      <c r="I126" s="246"/>
      <c r="J126" s="246"/>
      <c r="K126" s="246"/>
      <c r="L126" s="217"/>
    </row>
  </sheetData>
  <autoFilter ref="C118:K125" xr:uid="{00000000-0009-0000-0000-000001000000}"/>
  <mergeCells count="8">
    <mergeCell ref="E109:H109"/>
    <mergeCell ref="E111:H111"/>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A263-F3C2-4312-B08C-6EC39CCBAB71}">
  <sheetPr>
    <pageSetUpPr fitToPage="1"/>
  </sheetPr>
  <dimension ref="B2:BM128"/>
  <sheetViews>
    <sheetView showGridLines="0" topLeftCell="A106" workbookViewId="0">
      <selection activeCell="I106" sqref="I106"/>
    </sheetView>
  </sheetViews>
  <sheetFormatPr defaultRowHeight="10" x14ac:dyDescent="0.2"/>
  <cols>
    <col min="1" max="1" width="6.81640625" style="204" customWidth="1"/>
    <col min="2" max="2" width="1.36328125" style="204" customWidth="1"/>
    <col min="3" max="3" width="3.36328125" style="204" customWidth="1"/>
    <col min="4" max="4" width="3.54296875" style="204" customWidth="1"/>
    <col min="5" max="5" width="14" style="204" customWidth="1"/>
    <col min="6" max="6" width="41.54296875" style="204" customWidth="1"/>
    <col min="7" max="7" width="5.7265625" style="204" customWidth="1"/>
    <col min="8" max="8" width="9.36328125" style="204" customWidth="1"/>
    <col min="9" max="10" width="16.453125" style="204" customWidth="1"/>
    <col min="11" max="11" width="16.453125" style="204" hidden="1" customWidth="1"/>
    <col min="12" max="12" width="7.6328125" style="204" customWidth="1"/>
    <col min="13" max="13" width="8.81640625" style="204" hidden="1" customWidth="1"/>
    <col min="14" max="14" width="8.7265625" style="204"/>
    <col min="15" max="20" width="11.54296875" style="204" hidden="1" customWidth="1"/>
    <col min="21" max="21" width="13.36328125" style="204" hidden="1" customWidth="1"/>
    <col min="22" max="22" width="10.08984375" style="204" customWidth="1"/>
    <col min="23" max="23" width="13.36328125" style="204" customWidth="1"/>
    <col min="24" max="24" width="10.08984375" style="204" customWidth="1"/>
    <col min="25" max="25" width="12.26953125" style="204" customWidth="1"/>
    <col min="26" max="26" width="9" style="204" customWidth="1"/>
    <col min="27" max="27" width="12.26953125" style="204" customWidth="1"/>
    <col min="28" max="28" width="13.36328125" style="204" customWidth="1"/>
    <col min="29" max="29" width="9" style="204" customWidth="1"/>
    <col min="30" max="30" width="12.26953125" style="204" customWidth="1"/>
    <col min="31" max="31" width="13.36328125" style="204" customWidth="1"/>
    <col min="32" max="16384" width="8.7265625" style="204"/>
  </cols>
  <sheetData>
    <row r="2" spans="2:46" ht="37" customHeight="1" x14ac:dyDescent="0.2">
      <c r="L2" s="205" t="s">
        <v>1405</v>
      </c>
      <c r="M2" s="206"/>
      <c r="N2" s="206"/>
      <c r="O2" s="206"/>
      <c r="P2" s="206"/>
      <c r="Q2" s="206"/>
      <c r="R2" s="206"/>
      <c r="S2" s="206"/>
      <c r="T2" s="206"/>
      <c r="U2" s="206"/>
      <c r="V2" s="206"/>
      <c r="AT2" s="207" t="s">
        <v>1938</v>
      </c>
    </row>
    <row r="3" spans="2:46" ht="7" customHeight="1" x14ac:dyDescent="0.2">
      <c r="B3" s="208"/>
      <c r="C3" s="209"/>
      <c r="D3" s="209"/>
      <c r="E3" s="209"/>
      <c r="F3" s="209"/>
      <c r="G3" s="209"/>
      <c r="H3" s="209"/>
      <c r="I3" s="209"/>
      <c r="J3" s="209"/>
      <c r="K3" s="209"/>
      <c r="L3" s="210"/>
      <c r="AT3" s="207" t="s">
        <v>1407</v>
      </c>
    </row>
    <row r="4" spans="2:46" ht="25" customHeight="1" x14ac:dyDescent="0.2">
      <c r="B4" s="210"/>
      <c r="D4" s="211" t="s">
        <v>1408</v>
      </c>
      <c r="L4" s="210"/>
      <c r="M4" s="212" t="s">
        <v>1409</v>
      </c>
      <c r="AT4" s="207" t="s">
        <v>1410</v>
      </c>
    </row>
    <row r="5" spans="2:46" ht="7" customHeight="1" x14ac:dyDescent="0.2">
      <c r="B5" s="210"/>
      <c r="L5" s="210"/>
    </row>
    <row r="6" spans="2:46" ht="12" customHeight="1" x14ac:dyDescent="0.2">
      <c r="B6" s="210"/>
      <c r="D6" s="213" t="s">
        <v>1411</v>
      </c>
      <c r="L6" s="210"/>
    </row>
    <row r="7" spans="2:46" ht="16.5" customHeight="1" x14ac:dyDescent="0.2">
      <c r="B7" s="210"/>
      <c r="E7" s="214" t="str">
        <f>'[9]Rekapitulace stavby'!K6</f>
        <v>Chodník při silnici II/324 Podmoky</v>
      </c>
      <c r="F7" s="215"/>
      <c r="G7" s="215"/>
      <c r="H7" s="215"/>
      <c r="L7" s="210"/>
    </row>
    <row r="8" spans="2:46" s="216" customFormat="1" ht="12" customHeight="1" x14ac:dyDescent="0.25">
      <c r="B8" s="217"/>
      <c r="D8" s="213" t="s">
        <v>1412</v>
      </c>
      <c r="L8" s="217"/>
    </row>
    <row r="9" spans="2:46" s="216" customFormat="1" ht="16.5" customHeight="1" x14ac:dyDescent="0.25">
      <c r="B9" s="217"/>
      <c r="E9" s="218" t="s">
        <v>1939</v>
      </c>
      <c r="F9" s="219"/>
      <c r="G9" s="219"/>
      <c r="H9" s="219"/>
      <c r="L9" s="217"/>
    </row>
    <row r="10" spans="2:46" s="216" customFormat="1" x14ac:dyDescent="0.25">
      <c r="B10" s="217"/>
      <c r="L10" s="217"/>
    </row>
    <row r="11" spans="2:46" s="216" customFormat="1" ht="12" customHeight="1" x14ac:dyDescent="0.25">
      <c r="B11" s="217"/>
      <c r="D11" s="213" t="s">
        <v>1414</v>
      </c>
      <c r="F11" s="220" t="s">
        <v>1415</v>
      </c>
      <c r="I11" s="213" t="s">
        <v>1416</v>
      </c>
      <c r="J11" s="220" t="s">
        <v>1415</v>
      </c>
      <c r="L11" s="217"/>
    </row>
    <row r="12" spans="2:46" s="216" customFormat="1" ht="12" customHeight="1" x14ac:dyDescent="0.25">
      <c r="B12" s="217"/>
      <c r="D12" s="213" t="s">
        <v>1417</v>
      </c>
      <c r="F12" s="220" t="s">
        <v>1418</v>
      </c>
      <c r="I12" s="213" t="s">
        <v>1419</v>
      </c>
      <c r="J12" s="221">
        <f>'[9]Rekapitulace stavby'!AN8</f>
        <v>43885</v>
      </c>
      <c r="L12" s="217"/>
    </row>
    <row r="13" spans="2:46" s="216" customFormat="1" ht="10.9" customHeight="1" x14ac:dyDescent="0.25">
      <c r="B13" s="217"/>
      <c r="L13" s="217"/>
    </row>
    <row r="14" spans="2:46" s="216" customFormat="1" ht="12" customHeight="1" x14ac:dyDescent="0.25">
      <c r="B14" s="217"/>
      <c r="D14" s="213" t="s">
        <v>1420</v>
      </c>
      <c r="I14" s="213" t="s">
        <v>1421</v>
      </c>
      <c r="J14" s="220" t="s">
        <v>1415</v>
      </c>
      <c r="L14" s="217"/>
    </row>
    <row r="15" spans="2:46" s="216" customFormat="1" ht="18" customHeight="1" x14ac:dyDescent="0.25">
      <c r="B15" s="217"/>
      <c r="E15" s="220" t="s">
        <v>332</v>
      </c>
      <c r="I15" s="213" t="s">
        <v>1422</v>
      </c>
      <c r="J15" s="220" t="s">
        <v>1415</v>
      </c>
      <c r="L15" s="217"/>
    </row>
    <row r="16" spans="2:46" s="216" customFormat="1" ht="7" customHeight="1" x14ac:dyDescent="0.25">
      <c r="B16" s="217"/>
      <c r="L16" s="217"/>
    </row>
    <row r="17" spans="2:12" s="216" customFormat="1" ht="12" customHeight="1" x14ac:dyDescent="0.25">
      <c r="B17" s="217"/>
      <c r="D17" s="213" t="s">
        <v>1423</v>
      </c>
      <c r="I17" s="213" t="s">
        <v>1421</v>
      </c>
      <c r="J17" s="220" t="s">
        <v>1415</v>
      </c>
      <c r="L17" s="217"/>
    </row>
    <row r="18" spans="2:12" s="216" customFormat="1" ht="18" customHeight="1" x14ac:dyDescent="0.25">
      <c r="B18" s="217"/>
      <c r="E18" s="220" t="s">
        <v>1424</v>
      </c>
      <c r="I18" s="213" t="s">
        <v>1422</v>
      </c>
      <c r="J18" s="220" t="s">
        <v>1415</v>
      </c>
      <c r="L18" s="217"/>
    </row>
    <row r="19" spans="2:12" s="216" customFormat="1" ht="7" customHeight="1" x14ac:dyDescent="0.25">
      <c r="B19" s="217"/>
      <c r="L19" s="217"/>
    </row>
    <row r="20" spans="2:12" s="216" customFormat="1" ht="12" customHeight="1" x14ac:dyDescent="0.25">
      <c r="B20" s="217"/>
      <c r="D20" s="213" t="s">
        <v>1425</v>
      </c>
      <c r="I20" s="213" t="s">
        <v>1421</v>
      </c>
      <c r="J20" s="220" t="str">
        <f>IF('[9]Rekapitulace stavby'!AN16="","",'[9]Rekapitulace stavby'!AN16)</f>
        <v/>
      </c>
      <c r="L20" s="217"/>
    </row>
    <row r="21" spans="2:12" s="216" customFormat="1" ht="18" customHeight="1" x14ac:dyDescent="0.25">
      <c r="B21" s="217"/>
      <c r="E21" s="220" t="str">
        <f>IF('[9]Rekapitulace stavby'!E17="","",'[9]Rekapitulace stavby'!E17)</f>
        <v xml:space="preserve"> </v>
      </c>
      <c r="I21" s="213" t="s">
        <v>1422</v>
      </c>
      <c r="J21" s="220" t="str">
        <f>IF('[9]Rekapitulace stavby'!AN17="","",'[9]Rekapitulace stavby'!AN17)</f>
        <v/>
      </c>
      <c r="L21" s="217"/>
    </row>
    <row r="22" spans="2:12" s="216" customFormat="1" ht="7" customHeight="1" x14ac:dyDescent="0.25">
      <c r="B22" s="217"/>
      <c r="L22" s="217"/>
    </row>
    <row r="23" spans="2:12" s="216" customFormat="1" ht="12" customHeight="1" x14ac:dyDescent="0.25">
      <c r="B23" s="217"/>
      <c r="D23" s="213" t="s">
        <v>1426</v>
      </c>
      <c r="I23" s="213" t="s">
        <v>1421</v>
      </c>
      <c r="J23" s="220" t="str">
        <f>IF('[9]Rekapitulace stavby'!AN19="","",'[9]Rekapitulace stavby'!AN19)</f>
        <v/>
      </c>
      <c r="L23" s="217"/>
    </row>
    <row r="24" spans="2:12" s="216" customFormat="1" ht="18" customHeight="1" x14ac:dyDescent="0.25">
      <c r="B24" s="217"/>
      <c r="E24" s="220" t="str">
        <f>IF('[9]Rekapitulace stavby'!E20="","",'[9]Rekapitulace stavby'!E20)</f>
        <v xml:space="preserve"> </v>
      </c>
      <c r="I24" s="213" t="s">
        <v>1422</v>
      </c>
      <c r="J24" s="220" t="str">
        <f>IF('[9]Rekapitulace stavby'!AN20="","",'[9]Rekapitulace stavby'!AN20)</f>
        <v/>
      </c>
      <c r="L24" s="217"/>
    </row>
    <row r="25" spans="2:12" s="216" customFormat="1" ht="7" customHeight="1" x14ac:dyDescent="0.25">
      <c r="B25" s="217"/>
      <c r="L25" s="217"/>
    </row>
    <row r="26" spans="2:12" s="216" customFormat="1" ht="12" customHeight="1" x14ac:dyDescent="0.25">
      <c r="B26" s="217"/>
      <c r="D26" s="213" t="s">
        <v>1427</v>
      </c>
      <c r="L26" s="217"/>
    </row>
    <row r="27" spans="2:12" s="222" customFormat="1" ht="16.5" customHeight="1" x14ac:dyDescent="0.25">
      <c r="B27" s="223"/>
      <c r="E27" s="224" t="s">
        <v>1415</v>
      </c>
      <c r="F27" s="224"/>
      <c r="G27" s="224"/>
      <c r="H27" s="224"/>
      <c r="L27" s="223"/>
    </row>
    <row r="28" spans="2:12" s="216" customFormat="1" ht="7" customHeight="1" x14ac:dyDescent="0.25">
      <c r="B28" s="217"/>
      <c r="L28" s="217"/>
    </row>
    <row r="29" spans="2:12" s="216" customFormat="1" ht="7" customHeight="1" x14ac:dyDescent="0.25">
      <c r="B29" s="217"/>
      <c r="D29" s="225"/>
      <c r="E29" s="225"/>
      <c r="F29" s="225"/>
      <c r="G29" s="225"/>
      <c r="H29" s="225"/>
      <c r="I29" s="225"/>
      <c r="J29" s="225"/>
      <c r="K29" s="225"/>
      <c r="L29" s="217"/>
    </row>
    <row r="30" spans="2:12" s="216" customFormat="1" ht="25.4" customHeight="1" x14ac:dyDescent="0.25">
      <c r="B30" s="217"/>
      <c r="D30" s="226" t="s">
        <v>1428</v>
      </c>
      <c r="J30" s="227">
        <f>ROUND(J119, 2)</f>
        <v>11590</v>
      </c>
      <c r="L30" s="217"/>
    </row>
    <row r="31" spans="2:12" s="216" customFormat="1" ht="7" customHeight="1" x14ac:dyDescent="0.25">
      <c r="B31" s="217"/>
      <c r="D31" s="225"/>
      <c r="E31" s="225"/>
      <c r="F31" s="225"/>
      <c r="G31" s="225"/>
      <c r="H31" s="225"/>
      <c r="I31" s="225"/>
      <c r="J31" s="225"/>
      <c r="K31" s="225"/>
      <c r="L31" s="217"/>
    </row>
    <row r="32" spans="2:12" s="216" customFormat="1" ht="14.5" customHeight="1" x14ac:dyDescent="0.25">
      <c r="B32" s="217"/>
      <c r="F32" s="228" t="s">
        <v>1429</v>
      </c>
      <c r="I32" s="228" t="s">
        <v>1430</v>
      </c>
      <c r="J32" s="228" t="s">
        <v>1431</v>
      </c>
      <c r="L32" s="217"/>
    </row>
    <row r="33" spans="2:12" s="216" customFormat="1" ht="14.5" customHeight="1" x14ac:dyDescent="0.25">
      <c r="B33" s="217"/>
      <c r="D33" s="229" t="s">
        <v>15</v>
      </c>
      <c r="E33" s="213" t="s">
        <v>1432</v>
      </c>
      <c r="F33" s="230">
        <f>ROUND((SUM(BE119:BE127)),  2)</f>
        <v>11590</v>
      </c>
      <c r="I33" s="231">
        <v>0.21</v>
      </c>
      <c r="J33" s="230">
        <f>ROUND(((SUM(BE119:BE127))*I33),  2)</f>
        <v>2433.9</v>
      </c>
      <c r="L33" s="217"/>
    </row>
    <row r="34" spans="2:12" s="216" customFormat="1" ht="14.5" customHeight="1" x14ac:dyDescent="0.25">
      <c r="B34" s="217"/>
      <c r="E34" s="213" t="s">
        <v>1433</v>
      </c>
      <c r="F34" s="230">
        <f>ROUND((SUM(BF119:BF127)),  2)</f>
        <v>0</v>
      </c>
      <c r="I34" s="231">
        <v>0.15</v>
      </c>
      <c r="J34" s="230">
        <f>ROUND(((SUM(BF119:BF127))*I34),  2)</f>
        <v>0</v>
      </c>
      <c r="L34" s="217"/>
    </row>
    <row r="35" spans="2:12" s="216" customFormat="1" ht="14.5" hidden="1" customHeight="1" x14ac:dyDescent="0.25">
      <c r="B35" s="217"/>
      <c r="E35" s="213" t="s">
        <v>1434</v>
      </c>
      <c r="F35" s="230">
        <f>ROUND((SUM(BG119:BG127)),  2)</f>
        <v>0</v>
      </c>
      <c r="I35" s="231">
        <v>0.21</v>
      </c>
      <c r="J35" s="230">
        <f>0</f>
        <v>0</v>
      </c>
      <c r="L35" s="217"/>
    </row>
    <row r="36" spans="2:12" s="216" customFormat="1" ht="14.5" hidden="1" customHeight="1" x14ac:dyDescent="0.25">
      <c r="B36" s="217"/>
      <c r="E36" s="213" t="s">
        <v>1435</v>
      </c>
      <c r="F36" s="230">
        <f>ROUND((SUM(BH119:BH127)),  2)</f>
        <v>0</v>
      </c>
      <c r="I36" s="231">
        <v>0.15</v>
      </c>
      <c r="J36" s="230">
        <f>0</f>
        <v>0</v>
      </c>
      <c r="L36" s="217"/>
    </row>
    <row r="37" spans="2:12" s="216" customFormat="1" ht="14.5" hidden="1" customHeight="1" x14ac:dyDescent="0.25">
      <c r="B37" s="217"/>
      <c r="E37" s="213" t="s">
        <v>1436</v>
      </c>
      <c r="F37" s="230">
        <f>ROUND((SUM(BI119:BI127)),  2)</f>
        <v>0</v>
      </c>
      <c r="I37" s="231">
        <v>0</v>
      </c>
      <c r="J37" s="230">
        <f>0</f>
        <v>0</v>
      </c>
      <c r="L37" s="217"/>
    </row>
    <row r="38" spans="2:12" s="216" customFormat="1" ht="7" customHeight="1" x14ac:dyDescent="0.25">
      <c r="B38" s="217"/>
      <c r="L38" s="217"/>
    </row>
    <row r="39" spans="2:12" s="216" customFormat="1" ht="25.4" customHeight="1" x14ac:dyDescent="0.25">
      <c r="B39" s="217"/>
      <c r="C39" s="232"/>
      <c r="D39" s="233" t="s">
        <v>215</v>
      </c>
      <c r="E39" s="234"/>
      <c r="F39" s="234"/>
      <c r="G39" s="235" t="s">
        <v>1437</v>
      </c>
      <c r="H39" s="236" t="s">
        <v>1438</v>
      </c>
      <c r="I39" s="234"/>
      <c r="J39" s="237">
        <f>SUM(J30:J37)</f>
        <v>14023.9</v>
      </c>
      <c r="K39" s="238"/>
      <c r="L39" s="217"/>
    </row>
    <row r="40" spans="2:12" s="216" customFormat="1" ht="14.5" customHeight="1" x14ac:dyDescent="0.25">
      <c r="B40" s="217"/>
      <c r="L40" s="217"/>
    </row>
    <row r="41" spans="2:12" ht="14.5" customHeight="1" x14ac:dyDescent="0.2">
      <c r="B41" s="210"/>
      <c r="L41" s="210"/>
    </row>
    <row r="42" spans="2:12" ht="14.5" customHeight="1" x14ac:dyDescent="0.2">
      <c r="B42" s="210"/>
      <c r="L42" s="210"/>
    </row>
    <row r="43" spans="2:12" ht="14.5" customHeight="1" x14ac:dyDescent="0.2">
      <c r="B43" s="210"/>
      <c r="L43" s="210"/>
    </row>
    <row r="44" spans="2:12" ht="14.5" customHeight="1" x14ac:dyDescent="0.2">
      <c r="B44" s="210"/>
      <c r="L44" s="210"/>
    </row>
    <row r="45" spans="2:12" ht="14.5" customHeight="1" x14ac:dyDescent="0.2">
      <c r="B45" s="210"/>
      <c r="L45" s="210"/>
    </row>
    <row r="46" spans="2:12" ht="14.5" customHeight="1" x14ac:dyDescent="0.2">
      <c r="B46" s="210"/>
      <c r="L46" s="210"/>
    </row>
    <row r="47" spans="2:12" ht="14.5" customHeight="1" x14ac:dyDescent="0.2">
      <c r="B47" s="210"/>
      <c r="L47" s="210"/>
    </row>
    <row r="48" spans="2:12" ht="14.5" customHeight="1" x14ac:dyDescent="0.2">
      <c r="B48" s="210"/>
      <c r="L48" s="210"/>
    </row>
    <row r="49" spans="2:12" ht="14.5" customHeight="1" x14ac:dyDescent="0.2">
      <c r="B49" s="210"/>
      <c r="L49" s="210"/>
    </row>
    <row r="50" spans="2:12" s="216" customFormat="1" ht="14.5" customHeight="1" x14ac:dyDescent="0.25">
      <c r="B50" s="217"/>
      <c r="D50" s="239" t="s">
        <v>218</v>
      </c>
      <c r="E50" s="240"/>
      <c r="F50" s="240"/>
      <c r="G50" s="239" t="s">
        <v>232</v>
      </c>
      <c r="H50" s="240"/>
      <c r="I50" s="240"/>
      <c r="J50" s="240"/>
      <c r="K50" s="240"/>
      <c r="L50" s="217"/>
    </row>
    <row r="51" spans="2:12" x14ac:dyDescent="0.2">
      <c r="B51" s="210"/>
      <c r="L51" s="210"/>
    </row>
    <row r="52" spans="2:12" x14ac:dyDescent="0.2">
      <c r="B52" s="210"/>
      <c r="L52" s="210"/>
    </row>
    <row r="53" spans="2:12" x14ac:dyDescent="0.2">
      <c r="B53" s="210"/>
      <c r="L53" s="210"/>
    </row>
    <row r="54" spans="2:12" x14ac:dyDescent="0.2">
      <c r="B54" s="210"/>
      <c r="L54" s="210"/>
    </row>
    <row r="55" spans="2:12" x14ac:dyDescent="0.2">
      <c r="B55" s="210"/>
      <c r="L55" s="210"/>
    </row>
    <row r="56" spans="2:12" x14ac:dyDescent="0.2">
      <c r="B56" s="210"/>
      <c r="L56" s="210"/>
    </row>
    <row r="57" spans="2:12" x14ac:dyDescent="0.2">
      <c r="B57" s="210"/>
      <c r="L57" s="210"/>
    </row>
    <row r="58" spans="2:12" x14ac:dyDescent="0.2">
      <c r="B58" s="210"/>
      <c r="L58" s="210"/>
    </row>
    <row r="59" spans="2:12" x14ac:dyDescent="0.2">
      <c r="B59" s="210"/>
      <c r="L59" s="210"/>
    </row>
    <row r="60" spans="2:12" x14ac:dyDescent="0.2">
      <c r="B60" s="210"/>
      <c r="L60" s="210"/>
    </row>
    <row r="61" spans="2:12" s="216" customFormat="1" ht="12.5" x14ac:dyDescent="0.25">
      <c r="B61" s="217"/>
      <c r="D61" s="241" t="s">
        <v>1439</v>
      </c>
      <c r="E61" s="242"/>
      <c r="F61" s="243" t="s">
        <v>1440</v>
      </c>
      <c r="G61" s="241" t="s">
        <v>1439</v>
      </c>
      <c r="H61" s="242"/>
      <c r="I61" s="242"/>
      <c r="J61" s="244" t="s">
        <v>1440</v>
      </c>
      <c r="K61" s="242"/>
      <c r="L61" s="217"/>
    </row>
    <row r="62" spans="2:12" x14ac:dyDescent="0.2">
      <c r="B62" s="210"/>
      <c r="L62" s="210"/>
    </row>
    <row r="63" spans="2:12" x14ac:dyDescent="0.2">
      <c r="B63" s="210"/>
      <c r="L63" s="210"/>
    </row>
    <row r="64" spans="2:12" x14ac:dyDescent="0.2">
      <c r="B64" s="210"/>
      <c r="L64" s="210"/>
    </row>
    <row r="65" spans="2:12" s="216" customFormat="1" ht="13" x14ac:dyDescent="0.25">
      <c r="B65" s="217"/>
      <c r="D65" s="239" t="s">
        <v>1441</v>
      </c>
      <c r="E65" s="240"/>
      <c r="F65" s="240"/>
      <c r="G65" s="239" t="s">
        <v>1442</v>
      </c>
      <c r="H65" s="240"/>
      <c r="I65" s="240"/>
      <c r="J65" s="240"/>
      <c r="K65" s="240"/>
      <c r="L65" s="217"/>
    </row>
    <row r="66" spans="2:12" x14ac:dyDescent="0.2">
      <c r="B66" s="210"/>
      <c r="L66" s="210"/>
    </row>
    <row r="67" spans="2:12" x14ac:dyDescent="0.2">
      <c r="B67" s="210"/>
      <c r="L67" s="210"/>
    </row>
    <row r="68" spans="2:12" x14ac:dyDescent="0.2">
      <c r="B68" s="210"/>
      <c r="L68" s="210"/>
    </row>
    <row r="69" spans="2:12" x14ac:dyDescent="0.2">
      <c r="B69" s="210"/>
      <c r="L69" s="210"/>
    </row>
    <row r="70" spans="2:12" x14ac:dyDescent="0.2">
      <c r="B70" s="210"/>
      <c r="L70" s="210"/>
    </row>
    <row r="71" spans="2:12" x14ac:dyDescent="0.2">
      <c r="B71" s="210"/>
      <c r="L71" s="210"/>
    </row>
    <row r="72" spans="2:12" x14ac:dyDescent="0.2">
      <c r="B72" s="210"/>
      <c r="L72" s="210"/>
    </row>
    <row r="73" spans="2:12" x14ac:dyDescent="0.2">
      <c r="B73" s="210"/>
      <c r="L73" s="210"/>
    </row>
    <row r="74" spans="2:12" x14ac:dyDescent="0.2">
      <c r="B74" s="210"/>
      <c r="L74" s="210"/>
    </row>
    <row r="75" spans="2:12" x14ac:dyDescent="0.2">
      <c r="B75" s="210"/>
      <c r="L75" s="210"/>
    </row>
    <row r="76" spans="2:12" s="216" customFormat="1" ht="12.5" x14ac:dyDescent="0.25">
      <c r="B76" s="217"/>
      <c r="D76" s="241" t="s">
        <v>1439</v>
      </c>
      <c r="E76" s="242"/>
      <c r="F76" s="243" t="s">
        <v>1440</v>
      </c>
      <c r="G76" s="241" t="s">
        <v>1439</v>
      </c>
      <c r="H76" s="242"/>
      <c r="I76" s="242"/>
      <c r="J76" s="244" t="s">
        <v>1440</v>
      </c>
      <c r="K76" s="242"/>
      <c r="L76" s="217"/>
    </row>
    <row r="77" spans="2:12" s="216" customFormat="1" ht="14.5" customHeight="1" x14ac:dyDescent="0.25">
      <c r="B77" s="245"/>
      <c r="C77" s="246"/>
      <c r="D77" s="246"/>
      <c r="E77" s="246"/>
      <c r="F77" s="246"/>
      <c r="G77" s="246"/>
      <c r="H77" s="246"/>
      <c r="I77" s="246"/>
      <c r="J77" s="246"/>
      <c r="K77" s="246"/>
      <c r="L77" s="217"/>
    </row>
    <row r="81" spans="2:47" s="216" customFormat="1" ht="7" customHeight="1" x14ac:dyDescent="0.25">
      <c r="B81" s="247"/>
      <c r="C81" s="248"/>
      <c r="D81" s="248"/>
      <c r="E81" s="248"/>
      <c r="F81" s="248"/>
      <c r="G81" s="248"/>
      <c r="H81" s="248"/>
      <c r="I81" s="248"/>
      <c r="J81" s="248"/>
      <c r="K81" s="248"/>
      <c r="L81" s="217"/>
    </row>
    <row r="82" spans="2:47" s="216" customFormat="1" ht="25" customHeight="1" x14ac:dyDescent="0.25">
      <c r="B82" s="217"/>
      <c r="C82" s="211" t="s">
        <v>1443</v>
      </c>
      <c r="L82" s="217"/>
    </row>
    <row r="83" spans="2:47" s="216" customFormat="1" ht="7" customHeight="1" x14ac:dyDescent="0.25">
      <c r="B83" s="217"/>
      <c r="L83" s="217"/>
    </row>
    <row r="84" spans="2:47" s="216" customFormat="1" ht="12" customHeight="1" x14ac:dyDescent="0.25">
      <c r="B84" s="217"/>
      <c r="C84" s="213" t="s">
        <v>1411</v>
      </c>
      <c r="L84" s="217"/>
    </row>
    <row r="85" spans="2:47" s="216" customFormat="1" ht="16.5" customHeight="1" x14ac:dyDescent="0.25">
      <c r="B85" s="217"/>
      <c r="E85" s="214" t="str">
        <f>E7</f>
        <v>Chodník při silnici II/324 Podmoky</v>
      </c>
      <c r="F85" s="215"/>
      <c r="G85" s="215"/>
      <c r="H85" s="215"/>
      <c r="L85" s="217"/>
    </row>
    <row r="86" spans="2:47" s="216" customFormat="1" ht="12" customHeight="1" x14ac:dyDescent="0.25">
      <c r="B86" s="217"/>
      <c r="C86" s="213" t="s">
        <v>1412</v>
      </c>
      <c r="L86" s="217"/>
    </row>
    <row r="87" spans="2:47" s="216" customFormat="1" ht="16.5" customHeight="1" x14ac:dyDescent="0.25">
      <c r="B87" s="217"/>
      <c r="E87" s="218" t="str">
        <f>E9</f>
        <v>VP6 - SO 103_U Rekonstrukce chodníku II/324 - vícepráce</v>
      </c>
      <c r="F87" s="219"/>
      <c r="G87" s="219"/>
      <c r="H87" s="219"/>
      <c r="L87" s="217"/>
    </row>
    <row r="88" spans="2:47" s="216" customFormat="1" ht="7" customHeight="1" x14ac:dyDescent="0.25">
      <c r="B88" s="217"/>
      <c r="L88" s="217"/>
    </row>
    <row r="89" spans="2:47" s="216" customFormat="1" ht="12" customHeight="1" x14ac:dyDescent="0.25">
      <c r="B89" s="217"/>
      <c r="C89" s="213" t="s">
        <v>1417</v>
      </c>
      <c r="F89" s="220" t="str">
        <f>F12</f>
        <v xml:space="preserve"> </v>
      </c>
      <c r="I89" s="213" t="s">
        <v>1419</v>
      </c>
      <c r="J89" s="221">
        <f>IF(J12="","",J12)</f>
        <v>43885</v>
      </c>
      <c r="L89" s="217"/>
    </row>
    <row r="90" spans="2:47" s="216" customFormat="1" ht="7" customHeight="1" x14ac:dyDescent="0.25">
      <c r="B90" s="217"/>
      <c r="L90" s="217"/>
    </row>
    <row r="91" spans="2:47" s="216" customFormat="1" ht="15.25" customHeight="1" x14ac:dyDescent="0.25">
      <c r="B91" s="217"/>
      <c r="C91" s="213" t="s">
        <v>1420</v>
      </c>
      <c r="F91" s="220" t="str">
        <f>E15</f>
        <v>Obec Podmoky</v>
      </c>
      <c r="I91" s="213" t="s">
        <v>1425</v>
      </c>
      <c r="J91" s="249" t="str">
        <f>E21</f>
        <v xml:space="preserve"> </v>
      </c>
      <c r="L91" s="217"/>
    </row>
    <row r="92" spans="2:47" s="216" customFormat="1" ht="15.25" customHeight="1" x14ac:dyDescent="0.25">
      <c r="B92" s="217"/>
      <c r="C92" s="213" t="s">
        <v>1423</v>
      </c>
      <c r="F92" s="220" t="str">
        <f>IF(E18="","",E18)</f>
        <v>HALKO stavební společnost, s.r.o.</v>
      </c>
      <c r="I92" s="213" t="s">
        <v>1426</v>
      </c>
      <c r="J92" s="249" t="str">
        <f>E24</f>
        <v xml:space="preserve"> </v>
      </c>
      <c r="L92" s="217"/>
    </row>
    <row r="93" spans="2:47" s="216" customFormat="1" ht="10.4" customHeight="1" x14ac:dyDescent="0.25">
      <c r="B93" s="217"/>
      <c r="L93" s="217"/>
    </row>
    <row r="94" spans="2:47" s="216" customFormat="1" ht="29.25" customHeight="1" x14ac:dyDescent="0.25">
      <c r="B94" s="217"/>
      <c r="C94" s="250" t="s">
        <v>1444</v>
      </c>
      <c r="D94" s="232"/>
      <c r="E94" s="232"/>
      <c r="F94" s="232"/>
      <c r="G94" s="232"/>
      <c r="H94" s="232"/>
      <c r="I94" s="232"/>
      <c r="J94" s="251" t="s">
        <v>1445</v>
      </c>
      <c r="K94" s="232"/>
      <c r="L94" s="217"/>
    </row>
    <row r="95" spans="2:47" s="216" customFormat="1" ht="10.4" customHeight="1" x14ac:dyDescent="0.25">
      <c r="B95" s="217"/>
      <c r="L95" s="217"/>
    </row>
    <row r="96" spans="2:47" s="216" customFormat="1" ht="22.9" customHeight="1" x14ac:dyDescent="0.25">
      <c r="B96" s="217"/>
      <c r="C96" s="252" t="s">
        <v>1446</v>
      </c>
      <c r="J96" s="227">
        <f>J119</f>
        <v>11590</v>
      </c>
      <c r="L96" s="217"/>
      <c r="AU96" s="207" t="s">
        <v>1447</v>
      </c>
    </row>
    <row r="97" spans="2:12" s="253" customFormat="1" ht="25" customHeight="1" x14ac:dyDescent="0.25">
      <c r="B97" s="254"/>
      <c r="D97" s="255" t="s">
        <v>1940</v>
      </c>
      <c r="E97" s="256"/>
      <c r="F97" s="256"/>
      <c r="G97" s="256"/>
      <c r="H97" s="256"/>
      <c r="I97" s="256"/>
      <c r="J97" s="257">
        <f>J120</f>
        <v>3681</v>
      </c>
      <c r="L97" s="254"/>
    </row>
    <row r="98" spans="2:12" s="299" customFormat="1" ht="19.899999999999999" customHeight="1" x14ac:dyDescent="0.25">
      <c r="B98" s="298"/>
      <c r="D98" s="300" t="s">
        <v>1941</v>
      </c>
      <c r="E98" s="301"/>
      <c r="F98" s="301"/>
      <c r="G98" s="301"/>
      <c r="H98" s="301"/>
      <c r="I98" s="301"/>
      <c r="J98" s="302">
        <f>J121</f>
        <v>3681</v>
      </c>
      <c r="L98" s="298"/>
    </row>
    <row r="99" spans="2:12" s="253" customFormat="1" ht="25" customHeight="1" x14ac:dyDescent="0.25">
      <c r="B99" s="254"/>
      <c r="D99" s="255" t="s">
        <v>1942</v>
      </c>
      <c r="E99" s="256"/>
      <c r="F99" s="256"/>
      <c r="G99" s="256"/>
      <c r="H99" s="256"/>
      <c r="I99" s="256"/>
      <c r="J99" s="257">
        <f>J123</f>
        <v>7909</v>
      </c>
      <c r="L99" s="254"/>
    </row>
    <row r="100" spans="2:12" s="216" customFormat="1" ht="21.75" customHeight="1" x14ac:dyDescent="0.25">
      <c r="B100" s="217"/>
      <c r="L100" s="217"/>
    </row>
    <row r="101" spans="2:12" s="216" customFormat="1" ht="7" customHeight="1" x14ac:dyDescent="0.25">
      <c r="B101" s="245"/>
      <c r="C101" s="246"/>
      <c r="D101" s="246"/>
      <c r="E101" s="246"/>
      <c r="F101" s="246"/>
      <c r="G101" s="246"/>
      <c r="H101" s="246"/>
      <c r="I101" s="246"/>
      <c r="J101" s="246"/>
      <c r="K101" s="246"/>
      <c r="L101" s="217"/>
    </row>
    <row r="105" spans="2:12" s="216" customFormat="1" ht="7" customHeight="1" x14ac:dyDescent="0.25">
      <c r="B105" s="247"/>
      <c r="C105" s="248"/>
      <c r="D105" s="248"/>
      <c r="E105" s="248"/>
      <c r="F105" s="248"/>
      <c r="G105" s="248"/>
      <c r="H105" s="248"/>
      <c r="I105" s="248"/>
      <c r="J105" s="248"/>
      <c r="K105" s="248"/>
      <c r="L105" s="217"/>
    </row>
    <row r="106" spans="2:12" s="216" customFormat="1" ht="25" customHeight="1" x14ac:dyDescent="0.25">
      <c r="B106" s="217"/>
      <c r="C106" s="211" t="s">
        <v>1449</v>
      </c>
      <c r="L106" s="217"/>
    </row>
    <row r="107" spans="2:12" s="216" customFormat="1" ht="7" customHeight="1" x14ac:dyDescent="0.25">
      <c r="B107" s="217"/>
      <c r="L107" s="217"/>
    </row>
    <row r="108" spans="2:12" s="216" customFormat="1" ht="12" customHeight="1" x14ac:dyDescent="0.25">
      <c r="B108" s="217"/>
      <c r="C108" s="213" t="s">
        <v>1411</v>
      </c>
      <c r="L108" s="217"/>
    </row>
    <row r="109" spans="2:12" s="216" customFormat="1" ht="16.5" customHeight="1" x14ac:dyDescent="0.25">
      <c r="B109" s="217"/>
      <c r="E109" s="214" t="str">
        <f>E7</f>
        <v>Chodník při silnici II/324 Podmoky</v>
      </c>
      <c r="F109" s="215"/>
      <c r="G109" s="215"/>
      <c r="H109" s="215"/>
      <c r="L109" s="217"/>
    </row>
    <row r="110" spans="2:12" s="216" customFormat="1" ht="12" customHeight="1" x14ac:dyDescent="0.25">
      <c r="B110" s="217"/>
      <c r="C110" s="213" t="s">
        <v>1412</v>
      </c>
      <c r="L110" s="217"/>
    </row>
    <row r="111" spans="2:12" s="216" customFormat="1" ht="16.5" customHeight="1" x14ac:dyDescent="0.25">
      <c r="B111" s="217"/>
      <c r="E111" s="218" t="str">
        <f>E9</f>
        <v>VP6 - SO 103_U Rekonstrukce chodníku II/324 - vícepráce</v>
      </c>
      <c r="F111" s="219"/>
      <c r="G111" s="219"/>
      <c r="H111" s="219"/>
      <c r="L111" s="217"/>
    </row>
    <row r="112" spans="2:12" s="216" customFormat="1" ht="7" customHeight="1" x14ac:dyDescent="0.25">
      <c r="B112" s="217"/>
      <c r="L112" s="217"/>
    </row>
    <row r="113" spans="2:65" s="216" customFormat="1" ht="12" customHeight="1" x14ac:dyDescent="0.25">
      <c r="B113" s="217"/>
      <c r="C113" s="213" t="s">
        <v>1417</v>
      </c>
      <c r="F113" s="220" t="str">
        <f>F12</f>
        <v xml:space="preserve"> </v>
      </c>
      <c r="I113" s="213" t="s">
        <v>1419</v>
      </c>
      <c r="J113" s="221">
        <f>IF(J12="","",J12)</f>
        <v>43885</v>
      </c>
      <c r="L113" s="217"/>
    </row>
    <row r="114" spans="2:65" s="216" customFormat="1" ht="7" customHeight="1" x14ac:dyDescent="0.25">
      <c r="B114" s="217"/>
      <c r="L114" s="217"/>
    </row>
    <row r="115" spans="2:65" s="216" customFormat="1" ht="15.25" customHeight="1" x14ac:dyDescent="0.25">
      <c r="B115" s="217"/>
      <c r="C115" s="213" t="s">
        <v>1420</v>
      </c>
      <c r="F115" s="220" t="str">
        <f>E15</f>
        <v>Obec Podmoky</v>
      </c>
      <c r="I115" s="213" t="s">
        <v>1425</v>
      </c>
      <c r="J115" s="249" t="str">
        <f>E21</f>
        <v xml:space="preserve"> </v>
      </c>
      <c r="L115" s="217"/>
    </row>
    <row r="116" spans="2:65" s="216" customFormat="1" ht="15.25" customHeight="1" x14ac:dyDescent="0.25">
      <c r="B116" s="217"/>
      <c r="C116" s="213" t="s">
        <v>1423</v>
      </c>
      <c r="F116" s="220" t="str">
        <f>IF(E18="","",E18)</f>
        <v>HALKO stavební společnost, s.r.o.</v>
      </c>
      <c r="I116" s="213" t="s">
        <v>1426</v>
      </c>
      <c r="J116" s="249" t="str">
        <f>E24</f>
        <v xml:space="preserve"> </v>
      </c>
      <c r="L116" s="217"/>
    </row>
    <row r="117" spans="2:65" s="216" customFormat="1" ht="10.4" customHeight="1" x14ac:dyDescent="0.25">
      <c r="B117" s="217"/>
      <c r="L117" s="217"/>
    </row>
    <row r="118" spans="2:65" s="258" customFormat="1" ht="29.25" customHeight="1" x14ac:dyDescent="0.25">
      <c r="B118" s="259"/>
      <c r="C118" s="260" t="s">
        <v>1450</v>
      </c>
      <c r="D118" s="261" t="s">
        <v>19</v>
      </c>
      <c r="E118" s="261" t="s">
        <v>17</v>
      </c>
      <c r="F118" s="261" t="s">
        <v>30</v>
      </c>
      <c r="G118" s="261" t="s">
        <v>10</v>
      </c>
      <c r="H118" s="261" t="s">
        <v>1451</v>
      </c>
      <c r="I118" s="261" t="s">
        <v>1452</v>
      </c>
      <c r="J118" s="262" t="s">
        <v>1445</v>
      </c>
      <c r="K118" s="263" t="s">
        <v>1453</v>
      </c>
      <c r="L118" s="259"/>
      <c r="M118" s="264" t="s">
        <v>1415</v>
      </c>
      <c r="N118" s="265" t="s">
        <v>15</v>
      </c>
      <c r="O118" s="265" t="s">
        <v>1454</v>
      </c>
      <c r="P118" s="265" t="s">
        <v>1455</v>
      </c>
      <c r="Q118" s="265" t="s">
        <v>1456</v>
      </c>
      <c r="R118" s="265" t="s">
        <v>1457</v>
      </c>
      <c r="S118" s="265" t="s">
        <v>1458</v>
      </c>
      <c r="T118" s="266" t="s">
        <v>1459</v>
      </c>
    </row>
    <row r="119" spans="2:65" s="216" customFormat="1" ht="22.9" customHeight="1" x14ac:dyDescent="0.35">
      <c r="B119" s="217"/>
      <c r="C119" s="267" t="s">
        <v>1460</v>
      </c>
      <c r="J119" s="268">
        <f>BK119</f>
        <v>11590</v>
      </c>
      <c r="L119" s="217"/>
      <c r="M119" s="269"/>
      <c r="N119" s="225"/>
      <c r="O119" s="225"/>
      <c r="P119" s="270">
        <f>P120+P123</f>
        <v>0</v>
      </c>
      <c r="Q119" s="225"/>
      <c r="R119" s="270">
        <f>R120+R123</f>
        <v>3.3736499999999996</v>
      </c>
      <c r="S119" s="225"/>
      <c r="T119" s="271">
        <f>T120+T123</f>
        <v>0</v>
      </c>
      <c r="AT119" s="207" t="s">
        <v>1461</v>
      </c>
      <c r="AU119" s="207" t="s">
        <v>1447</v>
      </c>
      <c r="BK119" s="272">
        <f>BK120+BK123</f>
        <v>11590</v>
      </c>
    </row>
    <row r="120" spans="2:65" s="273" customFormat="1" ht="25.9" customHeight="1" x14ac:dyDescent="0.35">
      <c r="B120" s="274"/>
      <c r="D120" s="275" t="s">
        <v>1461</v>
      </c>
      <c r="E120" s="276" t="s">
        <v>1891</v>
      </c>
      <c r="F120" s="276" t="s">
        <v>1738</v>
      </c>
      <c r="J120" s="277">
        <f>BK120</f>
        <v>3681</v>
      </c>
      <c r="L120" s="274"/>
      <c r="M120" s="278"/>
      <c r="P120" s="279">
        <f>P121</f>
        <v>0</v>
      </c>
      <c r="R120" s="279">
        <f>R121</f>
        <v>0</v>
      </c>
      <c r="T120" s="280">
        <f>T121</f>
        <v>0</v>
      </c>
      <c r="AR120" s="275" t="s">
        <v>1464</v>
      </c>
      <c r="AT120" s="281" t="s">
        <v>1461</v>
      </c>
      <c r="AU120" s="281" t="s">
        <v>1465</v>
      </c>
      <c r="AY120" s="275" t="s">
        <v>1466</v>
      </c>
      <c r="BK120" s="282">
        <f>BK121</f>
        <v>3681</v>
      </c>
    </row>
    <row r="121" spans="2:65" s="273" customFormat="1" ht="22.9" customHeight="1" x14ac:dyDescent="0.25">
      <c r="B121" s="274"/>
      <c r="D121" s="275" t="s">
        <v>1461</v>
      </c>
      <c r="E121" s="303" t="s">
        <v>1684</v>
      </c>
      <c r="F121" s="303" t="s">
        <v>1943</v>
      </c>
      <c r="J121" s="304">
        <f>BK121</f>
        <v>3681</v>
      </c>
      <c r="L121" s="274"/>
      <c r="M121" s="278"/>
      <c r="P121" s="279">
        <f>P122</f>
        <v>0</v>
      </c>
      <c r="R121" s="279">
        <f>R122</f>
        <v>0</v>
      </c>
      <c r="T121" s="280">
        <f>T122</f>
        <v>0</v>
      </c>
      <c r="AR121" s="275" t="s">
        <v>1464</v>
      </c>
      <c r="AT121" s="281" t="s">
        <v>1461</v>
      </c>
      <c r="AU121" s="281" t="s">
        <v>1464</v>
      </c>
      <c r="AY121" s="275" t="s">
        <v>1466</v>
      </c>
      <c r="BK121" s="282">
        <f>BK122</f>
        <v>3681</v>
      </c>
    </row>
    <row r="122" spans="2:65" s="216" customFormat="1" ht="16.5" customHeight="1" x14ac:dyDescent="0.25">
      <c r="B122" s="283"/>
      <c r="C122" s="284" t="s">
        <v>1464</v>
      </c>
      <c r="D122" s="284" t="s">
        <v>1</v>
      </c>
      <c r="E122" s="285" t="s">
        <v>1746</v>
      </c>
      <c r="F122" s="286" t="s">
        <v>1747</v>
      </c>
      <c r="G122" s="287" t="s">
        <v>13</v>
      </c>
      <c r="H122" s="288">
        <v>12.914999999999999</v>
      </c>
      <c r="I122" s="289">
        <v>285</v>
      </c>
      <c r="J122" s="289">
        <f>ROUND(I122*H122,0)</f>
        <v>3681</v>
      </c>
      <c r="K122" s="290"/>
      <c r="L122" s="291"/>
      <c r="M122" s="331" t="s">
        <v>1415</v>
      </c>
      <c r="N122" s="332" t="s">
        <v>1432</v>
      </c>
      <c r="O122" s="314">
        <v>0</v>
      </c>
      <c r="P122" s="314">
        <f>O122*H122</f>
        <v>0</v>
      </c>
      <c r="Q122" s="314">
        <v>0</v>
      </c>
      <c r="R122" s="314">
        <f>Q122*H122</f>
        <v>0</v>
      </c>
      <c r="S122" s="314">
        <v>0</v>
      </c>
      <c r="T122" s="315">
        <f>S122*H122</f>
        <v>0</v>
      </c>
      <c r="AR122" s="296" t="s">
        <v>1468</v>
      </c>
      <c r="AT122" s="296" t="s">
        <v>1</v>
      </c>
      <c r="AU122" s="296" t="s">
        <v>1407</v>
      </c>
      <c r="AY122" s="207" t="s">
        <v>1466</v>
      </c>
      <c r="BE122" s="297">
        <f>IF(N122="základní",J122,0)</f>
        <v>3681</v>
      </c>
      <c r="BF122" s="297">
        <f>IF(N122="snížená",J122,0)</f>
        <v>0</v>
      </c>
      <c r="BG122" s="297">
        <f>IF(N122="zákl. přenesená",J122,0)</f>
        <v>0</v>
      </c>
      <c r="BH122" s="297">
        <f>IF(N122="sníž. přenesená",J122,0)</f>
        <v>0</v>
      </c>
      <c r="BI122" s="297">
        <f>IF(N122="nulová",J122,0)</f>
        <v>0</v>
      </c>
      <c r="BJ122" s="207" t="s">
        <v>1464</v>
      </c>
      <c r="BK122" s="297">
        <f>ROUND(I122*H122,0)</f>
        <v>3681</v>
      </c>
      <c r="BL122" s="207" t="s">
        <v>1469</v>
      </c>
      <c r="BM122" s="296" t="s">
        <v>1748</v>
      </c>
    </row>
    <row r="123" spans="2:65" s="273" customFormat="1" ht="25.9" customHeight="1" x14ac:dyDescent="0.35">
      <c r="B123" s="274"/>
      <c r="D123" s="275" t="s">
        <v>1461</v>
      </c>
      <c r="E123" s="276" t="s">
        <v>1919</v>
      </c>
      <c r="F123" s="276" t="s">
        <v>1721</v>
      </c>
      <c r="J123" s="277">
        <f>BK123</f>
        <v>7909</v>
      </c>
      <c r="L123" s="274"/>
      <c r="M123" s="278"/>
      <c r="P123" s="279">
        <f>SUM(P124:P127)</f>
        <v>0</v>
      </c>
      <c r="R123" s="279">
        <f>SUM(R124:R127)</f>
        <v>3.3736499999999996</v>
      </c>
      <c r="T123" s="280">
        <f>SUM(T124:T127)</f>
        <v>0</v>
      </c>
      <c r="AR123" s="275" t="s">
        <v>1464</v>
      </c>
      <c r="AT123" s="281" t="s">
        <v>1461</v>
      </c>
      <c r="AU123" s="281" t="s">
        <v>1465</v>
      </c>
      <c r="AY123" s="275" t="s">
        <v>1466</v>
      </c>
      <c r="BK123" s="282">
        <f>SUM(BK124:BK127)</f>
        <v>7909</v>
      </c>
    </row>
    <row r="124" spans="2:65" s="216" customFormat="1" ht="16.5" customHeight="1" x14ac:dyDescent="0.25">
      <c r="B124" s="283"/>
      <c r="C124" s="284" t="s">
        <v>1407</v>
      </c>
      <c r="D124" s="284" t="s">
        <v>1</v>
      </c>
      <c r="E124" s="285" t="s">
        <v>1621</v>
      </c>
      <c r="F124" s="286" t="s">
        <v>1622</v>
      </c>
      <c r="G124" s="287" t="s">
        <v>21</v>
      </c>
      <c r="H124" s="288">
        <v>36.75</v>
      </c>
      <c r="I124" s="289">
        <v>98</v>
      </c>
      <c r="J124" s="289">
        <f>ROUND(I124*H124,0)</f>
        <v>3602</v>
      </c>
      <c r="K124" s="290"/>
      <c r="L124" s="291"/>
      <c r="M124" s="331" t="s">
        <v>1415</v>
      </c>
      <c r="N124" s="332" t="s">
        <v>1432</v>
      </c>
      <c r="O124" s="314">
        <v>0</v>
      </c>
      <c r="P124" s="314">
        <f>O124*H124</f>
        <v>0</v>
      </c>
      <c r="Q124" s="314">
        <v>6.3E-2</v>
      </c>
      <c r="R124" s="314">
        <f>Q124*H124</f>
        <v>2.3152499999999998</v>
      </c>
      <c r="S124" s="314">
        <v>0</v>
      </c>
      <c r="T124" s="315">
        <f>S124*H124</f>
        <v>0</v>
      </c>
      <c r="AR124" s="296" t="s">
        <v>1468</v>
      </c>
      <c r="AT124" s="296" t="s">
        <v>1</v>
      </c>
      <c r="AU124" s="296" t="s">
        <v>1464</v>
      </c>
      <c r="AY124" s="207" t="s">
        <v>1466</v>
      </c>
      <c r="BE124" s="297">
        <f>IF(N124="základní",J124,0)</f>
        <v>3602</v>
      </c>
      <c r="BF124" s="297">
        <f>IF(N124="snížená",J124,0)</f>
        <v>0</v>
      </c>
      <c r="BG124" s="297">
        <f>IF(N124="zákl. přenesená",J124,0)</f>
        <v>0</v>
      </c>
      <c r="BH124" s="297">
        <f>IF(N124="sníž. přenesená",J124,0)</f>
        <v>0</v>
      </c>
      <c r="BI124" s="297">
        <f>IF(N124="nulová",J124,0)</f>
        <v>0</v>
      </c>
      <c r="BJ124" s="207" t="s">
        <v>1464</v>
      </c>
      <c r="BK124" s="297">
        <f>ROUND(I124*H124,0)</f>
        <v>3602</v>
      </c>
      <c r="BL124" s="207" t="s">
        <v>1469</v>
      </c>
      <c r="BM124" s="296" t="s">
        <v>1944</v>
      </c>
    </row>
    <row r="125" spans="2:65" s="316" customFormat="1" x14ac:dyDescent="0.25">
      <c r="B125" s="317"/>
      <c r="D125" s="318" t="s">
        <v>1494</v>
      </c>
      <c r="E125" s="319" t="s">
        <v>1415</v>
      </c>
      <c r="F125" s="320" t="s">
        <v>1945</v>
      </c>
      <c r="H125" s="321">
        <v>36.75</v>
      </c>
      <c r="L125" s="317"/>
      <c r="M125" s="322"/>
      <c r="T125" s="323"/>
      <c r="AT125" s="319" t="s">
        <v>1494</v>
      </c>
      <c r="AU125" s="319" t="s">
        <v>1464</v>
      </c>
      <c r="AV125" s="316" t="s">
        <v>1407</v>
      </c>
      <c r="AW125" s="316" t="s">
        <v>1496</v>
      </c>
      <c r="AX125" s="316" t="s">
        <v>1464</v>
      </c>
      <c r="AY125" s="319" t="s">
        <v>1466</v>
      </c>
    </row>
    <row r="126" spans="2:65" s="216" customFormat="1" ht="24" customHeight="1" x14ac:dyDescent="0.25">
      <c r="B126" s="283"/>
      <c r="C126" s="284" t="s">
        <v>1501</v>
      </c>
      <c r="D126" s="284" t="s">
        <v>1</v>
      </c>
      <c r="E126" s="285" t="s">
        <v>1626</v>
      </c>
      <c r="F126" s="286" t="s">
        <v>1627</v>
      </c>
      <c r="G126" s="287" t="s">
        <v>21</v>
      </c>
      <c r="H126" s="288">
        <v>14.7</v>
      </c>
      <c r="I126" s="289">
        <v>293</v>
      </c>
      <c r="J126" s="289">
        <f>ROUND(I126*H126,0)</f>
        <v>4307</v>
      </c>
      <c r="K126" s="290"/>
      <c r="L126" s="291"/>
      <c r="M126" s="331" t="s">
        <v>1415</v>
      </c>
      <c r="N126" s="332" t="s">
        <v>1432</v>
      </c>
      <c r="O126" s="314">
        <v>0</v>
      </c>
      <c r="P126" s="314">
        <f>O126*H126</f>
        <v>0</v>
      </c>
      <c r="Q126" s="314">
        <v>7.1999999999999995E-2</v>
      </c>
      <c r="R126" s="314">
        <f>Q126*H126</f>
        <v>1.0583999999999998</v>
      </c>
      <c r="S126" s="314">
        <v>0</v>
      </c>
      <c r="T126" s="315">
        <f>S126*H126</f>
        <v>0</v>
      </c>
      <c r="AR126" s="296" t="s">
        <v>1468</v>
      </c>
      <c r="AT126" s="296" t="s">
        <v>1</v>
      </c>
      <c r="AU126" s="296" t="s">
        <v>1464</v>
      </c>
      <c r="AY126" s="207" t="s">
        <v>1466</v>
      </c>
      <c r="BE126" s="297">
        <f>IF(N126="základní",J126,0)</f>
        <v>4307</v>
      </c>
      <c r="BF126" s="297">
        <f>IF(N126="snížená",J126,0)</f>
        <v>0</v>
      </c>
      <c r="BG126" s="297">
        <f>IF(N126="zákl. přenesená",J126,0)</f>
        <v>0</v>
      </c>
      <c r="BH126" s="297">
        <f>IF(N126="sníž. přenesená",J126,0)</f>
        <v>0</v>
      </c>
      <c r="BI126" s="297">
        <f>IF(N126="nulová",J126,0)</f>
        <v>0</v>
      </c>
      <c r="BJ126" s="207" t="s">
        <v>1464</v>
      </c>
      <c r="BK126" s="297">
        <f>ROUND(I126*H126,0)</f>
        <v>4307</v>
      </c>
      <c r="BL126" s="207" t="s">
        <v>1469</v>
      </c>
      <c r="BM126" s="296" t="s">
        <v>1946</v>
      </c>
    </row>
    <row r="127" spans="2:65" s="316" customFormat="1" x14ac:dyDescent="0.25">
      <c r="B127" s="317"/>
      <c r="D127" s="318" t="s">
        <v>1494</v>
      </c>
      <c r="E127" s="319" t="s">
        <v>1415</v>
      </c>
      <c r="F127" s="320" t="s">
        <v>1947</v>
      </c>
      <c r="H127" s="321">
        <v>14.7</v>
      </c>
      <c r="L127" s="317"/>
      <c r="M127" s="335"/>
      <c r="N127" s="336"/>
      <c r="O127" s="336"/>
      <c r="P127" s="336"/>
      <c r="Q127" s="336"/>
      <c r="R127" s="336"/>
      <c r="S127" s="336"/>
      <c r="T127" s="337"/>
      <c r="AT127" s="319" t="s">
        <v>1494</v>
      </c>
      <c r="AU127" s="319" t="s">
        <v>1464</v>
      </c>
      <c r="AV127" s="316" t="s">
        <v>1407</v>
      </c>
      <c r="AW127" s="316" t="s">
        <v>1496</v>
      </c>
      <c r="AX127" s="316" t="s">
        <v>1464</v>
      </c>
      <c r="AY127" s="319" t="s">
        <v>1466</v>
      </c>
    </row>
    <row r="128" spans="2:65" s="216" customFormat="1" ht="7" customHeight="1" x14ac:dyDescent="0.25">
      <c r="B128" s="245"/>
      <c r="C128" s="246"/>
      <c r="D128" s="246"/>
      <c r="E128" s="246"/>
      <c r="F128" s="246"/>
      <c r="G128" s="246"/>
      <c r="H128" s="246"/>
      <c r="I128" s="246"/>
      <c r="J128" s="246"/>
      <c r="K128" s="246"/>
      <c r="L128" s="217"/>
    </row>
  </sheetData>
  <autoFilter ref="C118:K127" xr:uid="{00000000-0009-0000-0000-000001000000}"/>
  <mergeCells count="8">
    <mergeCell ref="E109:H109"/>
    <mergeCell ref="E111:H111"/>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37</vt:i4>
      </vt:variant>
    </vt:vector>
  </HeadingPairs>
  <TitlesOfParts>
    <vt:vector size="51" baseType="lpstr">
      <vt:lpstr>Kryci list</vt:lpstr>
      <vt:lpstr>Rekapitulace nab. rozpocet</vt:lpstr>
      <vt:lpstr>Zakazka</vt:lpstr>
      <vt:lpstr>Figury</vt:lpstr>
      <vt:lpstr>Rekapitulace zmeny</vt:lpstr>
      <vt:lpstr>MP1 - SO 101_N Rekonstruk...</vt:lpstr>
      <vt:lpstr>VP2 - SO 101_N Rekonstruk...</vt:lpstr>
      <vt:lpstr>MP4 - SO 101_U Rekonstruk...</vt:lpstr>
      <vt:lpstr>VP5 - SO 101_U Rekonstruk...</vt:lpstr>
      <vt:lpstr>MP2 - SO 102_N Novostavba...</vt:lpstr>
      <vt:lpstr>VP3 - SO 102_N  Novostavb...</vt:lpstr>
      <vt:lpstr>VP4 - SO 103_N  Novostavb...</vt:lpstr>
      <vt:lpstr>MP3 - SO 103_U Novostavba...</vt:lpstr>
      <vt:lpstr>VP6 - SO 103_U Rekonstruk...</vt:lpstr>
      <vt:lpstr>__CENA__</vt:lpstr>
      <vt:lpstr>__MAIN__</vt:lpstr>
      <vt:lpstr>'Rekapitulace nab. rozpocet'!__MAIN2__</vt:lpstr>
      <vt:lpstr>__MAIN3__</vt:lpstr>
      <vt:lpstr>__SAZBA__</vt:lpstr>
      <vt:lpstr>__T0__</vt:lpstr>
      <vt:lpstr>__T1__</vt:lpstr>
      <vt:lpstr>__T2__</vt:lpstr>
      <vt:lpstr>__T3__</vt:lpstr>
      <vt:lpstr>__TE0__</vt:lpstr>
      <vt:lpstr>__TE1__</vt:lpstr>
      <vt:lpstr>__TE2__</vt:lpstr>
      <vt:lpstr>__TE3__</vt:lpstr>
      <vt:lpstr>'Rekapitulace nab. rozpocet'!__TR0__</vt:lpstr>
      <vt:lpstr>'Rekapitulace nab. rozpocet'!__TR1__</vt:lpstr>
      <vt:lpstr>'MP1 - SO 101_N Rekonstruk...'!Názvy_tisku</vt:lpstr>
      <vt:lpstr>'MP2 - SO 102_N Novostavba...'!Názvy_tisku</vt:lpstr>
      <vt:lpstr>'MP3 - SO 103_U Novostavba...'!Názvy_tisku</vt:lpstr>
      <vt:lpstr>'MP4 - SO 101_U Rekonstruk...'!Názvy_tisku</vt:lpstr>
      <vt:lpstr>'VP2 - SO 101_N Rekonstruk...'!Názvy_tisku</vt:lpstr>
      <vt:lpstr>'VP3 - SO 102_N  Novostavb...'!Názvy_tisku</vt:lpstr>
      <vt:lpstr>'VP4 - SO 103_N  Novostavb...'!Názvy_tisku</vt:lpstr>
      <vt:lpstr>'VP5 - SO 101_U Rekonstruk...'!Názvy_tisku</vt:lpstr>
      <vt:lpstr>'VP6 - SO 103_U Rekonstruk...'!Názvy_tisku</vt:lpstr>
      <vt:lpstr>Zakazka!Názvy_tisku</vt:lpstr>
      <vt:lpstr>'Kryci list'!Oblast_tisku</vt:lpstr>
      <vt:lpstr>'MP1 - SO 101_N Rekonstruk...'!Oblast_tisku</vt:lpstr>
      <vt:lpstr>'MP2 - SO 102_N Novostavba...'!Oblast_tisku</vt:lpstr>
      <vt:lpstr>'MP3 - SO 103_U Novostavba...'!Oblast_tisku</vt:lpstr>
      <vt:lpstr>'MP4 - SO 101_U Rekonstruk...'!Oblast_tisku</vt:lpstr>
      <vt:lpstr>'Rekapitulace nab. rozpocet'!Oblast_tisku</vt:lpstr>
      <vt:lpstr>'VP2 - SO 101_N Rekonstruk...'!Oblast_tisku</vt:lpstr>
      <vt:lpstr>'VP3 - SO 102_N  Novostavb...'!Oblast_tisku</vt:lpstr>
      <vt:lpstr>'VP4 - SO 103_N  Novostavb...'!Oblast_tisku</vt:lpstr>
      <vt:lpstr>'VP5 - SO 101_U Rekonstruk...'!Oblast_tisku</vt:lpstr>
      <vt:lpstr>'VP6 - SO 103_U Rekonstruk...'!Oblast_tisku</vt:lpstr>
      <vt:lpstr>Zakazka!Oblast_tisku</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Podmo</cp:lastModifiedBy>
  <cp:lastPrinted>2019-05-16T08:28:10Z</cp:lastPrinted>
  <dcterms:created xsi:type="dcterms:W3CDTF">2007-10-16T11:08:58Z</dcterms:created>
  <dcterms:modified xsi:type="dcterms:W3CDTF">2020-04-02T15:08:25Z</dcterms:modified>
</cp:coreProperties>
</file>